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" yWindow="15" windowWidth="20520" windowHeight="10095"/>
  </bookViews>
  <sheets>
    <sheet name="01_NPT_BMP" sheetId="1" r:id="rId1"/>
    <sheet name="02_FirmData" sheetId="5" r:id="rId2"/>
    <sheet name="03_MarketData" sheetId="4" r:id="rId3"/>
  </sheets>
  <definedNames>
    <definedName name="_xlnm._FilterDatabase" localSheetId="1" hidden="1">'02_FirmData'!$A$2:$F$53</definedName>
    <definedName name="_xlnm.Print_Area" localSheetId="0">'01_NPT_BMP'!$B$1:$T$59</definedName>
  </definedNames>
  <calcPr calcId="145621"/>
</workbook>
</file>

<file path=xl/calcChain.xml><?xml version="1.0" encoding="utf-8"?>
<calcChain xmlns="http://schemas.openxmlformats.org/spreadsheetml/2006/main">
  <c r="D52" i="1" l="1"/>
  <c r="D53" i="1"/>
  <c r="D51" i="1"/>
  <c r="D50" i="1" l="1"/>
  <c r="D49" i="1"/>
  <c r="D48" i="1"/>
  <c r="D47" i="1"/>
  <c r="L47" i="1"/>
  <c r="R41" i="1"/>
  <c r="R40" i="1"/>
  <c r="R39" i="1"/>
  <c r="R38" i="1"/>
  <c r="R25" i="1"/>
  <c r="S20" i="1" l="1"/>
  <c r="S21" i="1"/>
  <c r="S22" i="1"/>
  <c r="S19" i="1"/>
  <c r="R20" i="1"/>
  <c r="R21" i="1"/>
  <c r="R22" i="1"/>
  <c r="R19" i="1"/>
  <c r="D31" i="1" l="1"/>
  <c r="D40" i="1" s="1"/>
  <c r="E29" i="1"/>
  <c r="E38" i="1" s="1"/>
  <c r="G30" i="1"/>
  <c r="G39" i="1" s="1"/>
  <c r="D29" i="1"/>
  <c r="D38" i="1" s="1"/>
  <c r="F29" i="1"/>
  <c r="F38" i="1" s="1"/>
  <c r="D32" i="1"/>
  <c r="D41" i="1" s="1"/>
  <c r="E32" i="1"/>
  <c r="E41" i="1" s="1"/>
  <c r="D30" i="1"/>
  <c r="D39" i="1" s="1"/>
  <c r="F32" i="1"/>
  <c r="F41" i="1" s="1"/>
  <c r="F31" i="1"/>
  <c r="F40" i="1" s="1"/>
  <c r="F30" i="1"/>
  <c r="F39" i="1" s="1"/>
  <c r="E31" i="1"/>
  <c r="E40" i="1" s="1"/>
  <c r="E30" i="1"/>
  <c r="E39" i="1" s="1"/>
  <c r="N32" i="1" l="1"/>
  <c r="N41" i="1" s="1"/>
  <c r="N30" i="1"/>
  <c r="N39" i="1" s="1"/>
  <c r="N31" i="1"/>
  <c r="N40" i="1" s="1"/>
  <c r="G32" i="1" l="1"/>
  <c r="G41" i="1" s="1"/>
  <c r="H32" i="1"/>
  <c r="H41" i="1" s="1"/>
  <c r="I32" i="1"/>
  <c r="I41" i="1" s="1"/>
  <c r="J32" i="1"/>
  <c r="J41" i="1" s="1"/>
  <c r="K32" i="1"/>
  <c r="K41" i="1" s="1"/>
  <c r="L32" i="1"/>
  <c r="L41" i="1" s="1"/>
  <c r="M32" i="1"/>
  <c r="M41" i="1" s="1"/>
  <c r="H30" i="1"/>
  <c r="H39" i="1" s="1"/>
  <c r="I30" i="1"/>
  <c r="I39" i="1" s="1"/>
  <c r="J30" i="1"/>
  <c r="J39" i="1" s="1"/>
  <c r="K30" i="1"/>
  <c r="K39" i="1" s="1"/>
  <c r="L30" i="1"/>
  <c r="L39" i="1" s="1"/>
  <c r="M30" i="1"/>
  <c r="M39" i="1" s="1"/>
  <c r="G31" i="1"/>
  <c r="G40" i="1" s="1"/>
  <c r="H31" i="1"/>
  <c r="H40" i="1" s="1"/>
  <c r="I31" i="1"/>
  <c r="I40" i="1" s="1"/>
  <c r="J31" i="1"/>
  <c r="J40" i="1" s="1"/>
  <c r="K31" i="1"/>
  <c r="K40" i="1" s="1"/>
  <c r="L31" i="1"/>
  <c r="L40" i="1" s="1"/>
  <c r="M31" i="1"/>
  <c r="M40" i="1" s="1"/>
  <c r="P31" i="1"/>
  <c r="P40" i="1" s="1"/>
  <c r="P32" i="1"/>
  <c r="P41" i="1" s="1"/>
  <c r="O30" i="1"/>
  <c r="O39" i="1" s="1"/>
  <c r="P30" i="1"/>
  <c r="P39" i="1" s="1"/>
  <c r="O31" i="1"/>
  <c r="O32" i="1"/>
  <c r="R32" i="1" l="1"/>
  <c r="O41" i="1"/>
  <c r="R31" i="1"/>
  <c r="O40" i="1"/>
  <c r="R30" i="1"/>
  <c r="N29" i="1"/>
  <c r="N38" i="1" s="1"/>
  <c r="M29" i="1"/>
  <c r="M38" i="1" s="1"/>
  <c r="L29" i="1"/>
  <c r="L38" i="1" s="1"/>
  <c r="K29" i="1"/>
  <c r="K38" i="1" s="1"/>
  <c r="J29" i="1"/>
  <c r="J38" i="1" s="1"/>
  <c r="I29" i="1"/>
  <c r="I38" i="1" s="1"/>
  <c r="H29" i="1"/>
  <c r="H38" i="1" s="1"/>
  <c r="G29" i="1"/>
  <c r="G38" i="1" s="1"/>
  <c r="O29" i="1"/>
  <c r="O38" i="1" s="1"/>
  <c r="P29" i="1"/>
  <c r="P38" i="1" s="1"/>
  <c r="R29" i="1" l="1"/>
</calcChain>
</file>

<file path=xl/sharedStrings.xml><?xml version="1.0" encoding="utf-8"?>
<sst xmlns="http://schemas.openxmlformats.org/spreadsheetml/2006/main" count="179" uniqueCount="67">
  <si>
    <t>Alpha</t>
  </si>
  <si>
    <t>Beta</t>
  </si>
  <si>
    <t>Market</t>
  </si>
  <si>
    <t>Estimation window</t>
  </si>
  <si>
    <t>Event window</t>
  </si>
  <si>
    <t>Market model</t>
  </si>
  <si>
    <t>-8</t>
  </si>
  <si>
    <t>-7</t>
  </si>
  <si>
    <t>-6</t>
  </si>
  <si>
    <t>-5</t>
  </si>
  <si>
    <t>-4</t>
  </si>
  <si>
    <t>-3</t>
  </si>
  <si>
    <t>-2</t>
  </si>
  <si>
    <t>-1</t>
  </si>
  <si>
    <t>-11</t>
  </si>
  <si>
    <t>-10</t>
  </si>
  <si>
    <t>-9</t>
  </si>
  <si>
    <t>Firm / Stock</t>
  </si>
  <si>
    <t>SP500</t>
  </si>
  <si>
    <t>Length of estimation window:</t>
  </si>
  <si>
    <t>Pointer to the end of the estimation window:</t>
  </si>
  <si>
    <t>Event window:</t>
  </si>
  <si>
    <t>(-1, 1)</t>
  </si>
  <si>
    <t>1) Event Parameters</t>
  </si>
  <si>
    <t>2) Returns</t>
  </si>
  <si>
    <t>Event date:</t>
  </si>
  <si>
    <t>3) Abnormal Return</t>
  </si>
  <si>
    <t>Market index</t>
  </si>
  <si>
    <t>Date</t>
  </si>
  <si>
    <t>Closing Price</t>
  </si>
  <si>
    <t>Return</t>
  </si>
  <si>
    <t>Firm 1</t>
  </si>
  <si>
    <t>Firm 2</t>
  </si>
  <si>
    <t>Firm 3</t>
  </si>
  <si>
    <t>Firm 4</t>
  </si>
  <si>
    <t>t</t>
  </si>
  <si>
    <t>Firm</t>
  </si>
  <si>
    <t>Firm / Market</t>
  </si>
  <si>
    <t>Mean Market
 (EW):</t>
  </si>
  <si>
    <t>EW = Estimation Window</t>
  </si>
  <si>
    <t>Legend</t>
  </si>
  <si>
    <t>S(〖AR〗_i)</t>
  </si>
  <si>
    <t>Parameter</t>
  </si>
  <si>
    <t>Value</t>
  </si>
  <si>
    <t>Length of event window:</t>
  </si>
  <si>
    <t>Sample Size</t>
  </si>
  <si>
    <t>Draft Version</t>
  </si>
  <si>
    <t>Return Model: Market Model; Testing CAAR = 0</t>
  </si>
  <si>
    <t>P</t>
  </si>
  <si>
    <t>GSIGN test statistics</t>
  </si>
  <si>
    <t xml:space="preserve">Cumulative abnormal return </t>
  </si>
  <si>
    <t>3) Sign Table</t>
  </si>
  <si>
    <t>w</t>
  </si>
  <si>
    <t>n</t>
  </si>
  <si>
    <t>proportion of positive sign in the estimation window for a firm</t>
  </si>
  <si>
    <t>P_hat</t>
  </si>
  <si>
    <t>Z_g</t>
  </si>
  <si>
    <t>Mechanics of GSIGN-Test</t>
  </si>
  <si>
    <t>4) GSIGN test statistics</t>
  </si>
  <si>
    <t>Variable</t>
  </si>
  <si>
    <t>Desciption</t>
  </si>
  <si>
    <t>number of stocks in the event window for which the cumulative abnormal return is positive</t>
  </si>
  <si>
    <t>Source: Cowan (1992), page 6</t>
  </si>
  <si>
    <t>P hat</t>
  </si>
  <si>
    <t>References</t>
  </si>
  <si>
    <r>
      <t xml:space="preserve">Cowan, A.R. 1992. Nonparametric event study tests. </t>
    </r>
    <r>
      <rPr>
        <i/>
        <sz val="11"/>
        <color theme="1"/>
        <rFont val="Calibri"/>
        <family val="2"/>
        <scheme val="minor"/>
      </rPr>
      <t>Review of Finance and Accounting,</t>
    </r>
    <r>
      <rPr>
        <sz val="11"/>
        <color theme="1"/>
        <rFont val="Calibri"/>
        <family val="2"/>
        <scheme val="minor"/>
      </rPr>
      <t xml:space="preserve"> 2(4): 343-358.</t>
    </r>
  </si>
  <si>
    <t>binomial distribution of positive signs (= average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</si>
</sst>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0.0%"/>
    <numFmt numFmtId="166" formatCode="0.000"/>
    <numFmt numFmtId="167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mbria Math"/>
      <family val="1"/>
    </font>
    <font>
      <b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14" fontId="0" fillId="0" borderId="0" xfId="0" applyNumberFormat="1"/>
    <xf numFmtId="0" fontId="0" fillId="2" borderId="0" xfId="0" applyFill="1" applyAlignment="1">
      <alignment horizontal="right"/>
    </xf>
    <xf numFmtId="14" fontId="0" fillId="2" borderId="0" xfId="0" applyNumberFormat="1" applyFill="1"/>
    <xf numFmtId="0" fontId="2" fillId="4" borderId="0" xfId="0" applyFont="1" applyFill="1"/>
    <xf numFmtId="14" fontId="2" fillId="4" borderId="0" xfId="0" applyNumberFormat="1" applyFont="1" applyFill="1"/>
    <xf numFmtId="0" fontId="5" fillId="0" borderId="0" xfId="0" applyFont="1"/>
    <xf numFmtId="164" fontId="0" fillId="0" borderId="0" xfId="1" applyNumberFormat="1" applyFont="1"/>
    <xf numFmtId="164" fontId="2" fillId="4" borderId="0" xfId="1" applyNumberFormat="1" applyFont="1" applyFill="1"/>
    <xf numFmtId="0" fontId="0" fillId="0" borderId="3" xfId="0" applyBorder="1"/>
    <xf numFmtId="14" fontId="0" fillId="0" borderId="4" xfId="0" applyNumberFormat="1" applyBorder="1"/>
    <xf numFmtId="0" fontId="0" fillId="0" borderId="4" xfId="0" applyBorder="1"/>
    <xf numFmtId="10" fontId="0" fillId="0" borderId="5" xfId="1" applyNumberFormat="1" applyFon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10" fontId="0" fillId="0" borderId="6" xfId="1" applyNumberFormat="1" applyFont="1" applyBorder="1"/>
    <xf numFmtId="0" fontId="2" fillId="4" borderId="0" xfId="0" applyFont="1" applyFill="1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10" fontId="0" fillId="0" borderId="9" xfId="1" applyNumberFormat="1" applyFont="1" applyBorder="1"/>
    <xf numFmtId="0" fontId="2" fillId="4" borderId="1" xfId="0" applyFont="1" applyFill="1" applyBorder="1"/>
    <xf numFmtId="14" fontId="2" fillId="4" borderId="0" xfId="0" applyNumberFormat="1" applyFont="1" applyFill="1" applyBorder="1"/>
    <xf numFmtId="10" fontId="2" fillId="4" borderId="6" xfId="1" applyNumberFormat="1" applyFont="1" applyFill="1" applyBorder="1"/>
    <xf numFmtId="165" fontId="0" fillId="0" borderId="2" xfId="1" applyNumberFormat="1" applyFont="1" applyBorder="1"/>
    <xf numFmtId="0" fontId="6" fillId="3" borderId="2" xfId="0" quotePrefix="1" applyFont="1" applyFill="1" applyBorder="1" applyAlignment="1">
      <alignment horizontal="right"/>
    </xf>
    <xf numFmtId="0" fontId="6" fillId="5" borderId="2" xfId="0" quotePrefix="1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165" fontId="0" fillId="2" borderId="0" xfId="0" applyNumberForma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9" fontId="0" fillId="0" borderId="2" xfId="1" applyFont="1" applyBorder="1"/>
    <xf numFmtId="14" fontId="10" fillId="0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0" fillId="2" borderId="13" xfId="0" applyFill="1" applyBorder="1"/>
    <xf numFmtId="0" fontId="6" fillId="5" borderId="14" xfId="0" quotePrefix="1" applyFont="1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/>
    <xf numFmtId="0" fontId="11" fillId="3" borderId="20" xfId="0" applyFont="1" applyFill="1" applyBorder="1"/>
    <xf numFmtId="0" fontId="11" fillId="3" borderId="21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9" fillId="2" borderId="1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2" borderId="24" xfId="0" applyFont="1" applyFill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165" fontId="0" fillId="0" borderId="14" xfId="1" applyNumberFormat="1" applyFont="1" applyBorder="1"/>
    <xf numFmtId="0" fontId="0" fillId="2" borderId="17" xfId="0" applyFont="1" applyFill="1" applyBorder="1"/>
    <xf numFmtId="165" fontId="4" fillId="0" borderId="18" xfId="1" applyNumberFormat="1" applyFont="1" applyBorder="1"/>
    <xf numFmtId="165" fontId="0" fillId="0" borderId="18" xfId="1" applyNumberFormat="1" applyFont="1" applyBorder="1"/>
    <xf numFmtId="0" fontId="7" fillId="3" borderId="1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166" fontId="0" fillId="2" borderId="1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17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5" fontId="0" fillId="0" borderId="34" xfId="1" applyNumberFormat="1" applyFont="1" applyBorder="1"/>
    <xf numFmtId="165" fontId="0" fillId="0" borderId="35" xfId="1" applyNumberFormat="1" applyFont="1" applyBorder="1"/>
    <xf numFmtId="165" fontId="0" fillId="2" borderId="0" xfId="1" applyNumberFormat="1" applyFont="1" applyFill="1" applyBorder="1"/>
    <xf numFmtId="165" fontId="0" fillId="2" borderId="14" xfId="0" applyNumberFormat="1" applyFill="1" applyBorder="1"/>
    <xf numFmtId="0" fontId="0" fillId="2" borderId="16" xfId="0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165" fontId="0" fillId="2" borderId="18" xfId="1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6" fillId="3" borderId="34" xfId="0" quotePrefix="1" applyFont="1" applyFill="1" applyBorder="1" applyAlignment="1">
      <alignment horizontal="right"/>
    </xf>
    <xf numFmtId="165" fontId="4" fillId="0" borderId="35" xfId="1" applyNumberFormat="1" applyFont="1" applyBorder="1"/>
    <xf numFmtId="0" fontId="6" fillId="5" borderId="16" xfId="0" quotePrefix="1" applyFont="1" applyFill="1" applyBorder="1" applyAlignment="1">
      <alignment horizontal="right"/>
    </xf>
    <xf numFmtId="165" fontId="0" fillId="0" borderId="16" xfId="1" applyNumberFormat="1" applyFont="1" applyBorder="1"/>
    <xf numFmtId="165" fontId="0" fillId="0" borderId="17" xfId="1" applyNumberFormat="1" applyFont="1" applyBorder="1"/>
    <xf numFmtId="165" fontId="0" fillId="2" borderId="34" xfId="1" applyNumberFormat="1" applyFont="1" applyFill="1" applyBorder="1" applyAlignment="1">
      <alignment horizontal="right"/>
    </xf>
    <xf numFmtId="165" fontId="0" fillId="2" borderId="35" xfId="1" applyNumberFormat="1" applyFon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16" fillId="2" borderId="0" xfId="0" applyFont="1" applyFill="1"/>
    <xf numFmtId="0" fontId="5" fillId="2" borderId="0" xfId="0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right"/>
    </xf>
    <xf numFmtId="165" fontId="0" fillId="0" borderId="19" xfId="1" applyNumberFormat="1" applyFont="1" applyBorder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165" fontId="0" fillId="2" borderId="0" xfId="1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38" xfId="0" applyFill="1" applyBorder="1"/>
    <xf numFmtId="0" fontId="0" fillId="2" borderId="11" xfId="0" applyFill="1" applyBorder="1"/>
    <xf numFmtId="0" fontId="0" fillId="2" borderId="12" xfId="0" applyFill="1" applyBorder="1"/>
    <xf numFmtId="0" fontId="0" fillId="5" borderId="28" xfId="0" applyFill="1" applyBorder="1"/>
    <xf numFmtId="0" fontId="19" fillId="2" borderId="0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165" fontId="0" fillId="2" borderId="36" xfId="0" applyNumberFormat="1" applyFill="1" applyBorder="1" applyAlignment="1"/>
    <xf numFmtId="165" fontId="0" fillId="2" borderId="37" xfId="0" applyNumberFormat="1" applyFill="1" applyBorder="1" applyAlignment="1"/>
    <xf numFmtId="165" fontId="0" fillId="2" borderId="43" xfId="0" applyNumberFormat="1" applyFill="1" applyBorder="1" applyAlignment="1">
      <alignment horizontal="right"/>
    </xf>
    <xf numFmtId="165" fontId="0" fillId="2" borderId="44" xfId="0" applyNumberFormat="1" applyFill="1" applyBorder="1" applyAlignment="1">
      <alignment horizontal="right"/>
    </xf>
    <xf numFmtId="0" fontId="0" fillId="2" borderId="4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165" fontId="0" fillId="2" borderId="16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5" fillId="5" borderId="3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3" borderId="41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4" fontId="13" fillId="3" borderId="21" xfId="0" applyNumberFormat="1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3" borderId="28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14" xfId="0" applyFill="1" applyBorder="1"/>
    <xf numFmtId="165" fontId="19" fillId="0" borderId="2" xfId="1" applyNumberFormat="1" applyFont="1" applyFill="1" applyBorder="1"/>
    <xf numFmtId="165" fontId="19" fillId="0" borderId="18" xfId="1" applyNumberFormat="1" applyFont="1" applyFill="1" applyBorder="1"/>
    <xf numFmtId="165" fontId="19" fillId="0" borderId="16" xfId="1" applyNumberFormat="1" applyFont="1" applyFill="1" applyBorder="1"/>
    <xf numFmtId="165" fontId="19" fillId="0" borderId="14" xfId="1" applyNumberFormat="1" applyFont="1" applyFill="1" applyBorder="1"/>
    <xf numFmtId="165" fontId="19" fillId="0" borderId="17" xfId="1" applyNumberFormat="1" applyFont="1" applyFill="1" applyBorder="1"/>
    <xf numFmtId="165" fontId="19" fillId="0" borderId="19" xfId="1" applyNumberFormat="1" applyFont="1" applyFill="1" applyBorder="1"/>
    <xf numFmtId="14" fontId="20" fillId="2" borderId="0" xfId="0" applyNumberFormat="1" applyFont="1" applyFill="1" applyBorder="1" applyAlignment="1">
      <alignment horizontal="right"/>
    </xf>
    <xf numFmtId="0" fontId="5" fillId="6" borderId="17" xfId="0" applyFont="1" applyFill="1" applyBorder="1"/>
    <xf numFmtId="167" fontId="5" fillId="6" borderId="19" xfId="0" applyNumberFormat="1" applyFont="1" applyFill="1" applyBorder="1"/>
    <xf numFmtId="0" fontId="0" fillId="2" borderId="8" xfId="0" applyFill="1" applyBorder="1"/>
    <xf numFmtId="0" fontId="5" fillId="2" borderId="0" xfId="0" applyFont="1" applyFill="1"/>
    <xf numFmtId="0" fontId="19" fillId="2" borderId="1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4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8FE2FF"/>
      <color rgb="FF5BD4FF"/>
      <color rgb="FF28C5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234782</xdr:colOff>
      <xdr:row>0</xdr:row>
      <xdr:rowOff>127910</xdr:rowOff>
    </xdr:from>
    <xdr:to>
      <xdr:col>18</xdr:col>
      <xdr:colOff>645286</xdr:colOff>
      <xdr:row>2</xdr:row>
      <xdr:rowOff>13606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246" y="127910"/>
          <a:ext cx="3308825" cy="824589"/>
        </a:xfrm>
        <a:prstGeom prst="rect">
          <a:avLst/>
        </a:prstGeom>
      </xdr:spPr>
    </xdr:pic>
    <xdr:clientData/>
  </xdr:twoCellAnchor>
  <xdr:twoCellAnchor editAs="oneCell">
    <xdr:from>
      <xdr:col>5</xdr:col>
      <xdr:colOff>108857</xdr:colOff>
      <xdr:row>44</xdr:row>
      <xdr:rowOff>51861</xdr:rowOff>
    </xdr:from>
    <xdr:to>
      <xdr:col>9</xdr:col>
      <xdr:colOff>371806</xdr:colOff>
      <xdr:row>48</xdr:row>
      <xdr:rowOff>126732</xdr:rowOff>
    </xdr:to>
    <xdr:pic>
      <xdr:nvPicPr>
        <xdr:cNvPr id="6" name="Picture 5" descr="math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39393" y="10624611"/>
          <a:ext cx="2766663" cy="1544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tabSelected="1" topLeftCell="A22" zoomScale="70" zoomScaleNormal="70" workbookViewId="0">
      <selection activeCell="C45" sqref="C45:C46"/>
    </sheetView>
  </sheetViews>
  <sheetFormatPr baseColWidth="10" defaultColWidth="9.140625" defaultRowHeight="15" x14ac:dyDescent="0.25"/>
  <cols>
    <col min="1" max="1" width="5.28515625" style="1" customWidth="1"/>
    <col min="2" max="2" width="5.42578125" style="1" customWidth="1"/>
    <col min="3" max="3" width="42.85546875" style="1" customWidth="1"/>
    <col min="4" max="4" width="9.5703125" style="1" customWidth="1"/>
    <col min="5" max="7" width="9.140625" style="1" customWidth="1"/>
    <col min="8" max="8" width="10" style="1" customWidth="1"/>
    <col min="9" max="13" width="9.140625" style="1" customWidth="1"/>
    <col min="14" max="16" width="8.7109375" style="1" customWidth="1"/>
    <col min="17" max="17" width="15.28515625" style="1" customWidth="1"/>
    <col min="18" max="18" width="10.5703125" style="1" customWidth="1"/>
    <col min="19" max="19" width="9.7109375" style="1" customWidth="1"/>
    <col min="20" max="20" width="2.5703125" style="1" customWidth="1"/>
    <col min="21" max="21" width="18.7109375" bestFit="1" customWidth="1"/>
  </cols>
  <sheetData>
    <row r="1" spans="3:20" ht="34.5" customHeight="1" x14ac:dyDescent="0.25"/>
    <row r="2" spans="3:20" ht="39.75" customHeight="1" x14ac:dyDescent="0.7">
      <c r="C2" s="124" t="s">
        <v>57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3:20" ht="17.25" customHeight="1" x14ac:dyDescent="0.3">
      <c r="C3" s="125" t="s">
        <v>47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40"/>
      <c r="R3" s="142" t="s">
        <v>46</v>
      </c>
      <c r="S3" s="142"/>
    </row>
    <row r="4" spans="3:20" ht="17.25" customHeight="1" x14ac:dyDescent="0.25">
      <c r="T4" s="7"/>
    </row>
    <row r="5" spans="3:20" ht="19.5" customHeight="1" thickBot="1" x14ac:dyDescent="0.4">
      <c r="C5" s="32" t="s">
        <v>23</v>
      </c>
    </row>
    <row r="6" spans="3:20" ht="17.25" customHeight="1" x14ac:dyDescent="0.3">
      <c r="C6" s="45" t="s">
        <v>42</v>
      </c>
      <c r="D6" s="46"/>
      <c r="E6" s="46"/>
      <c r="F6" s="132" t="s">
        <v>43</v>
      </c>
      <c r="G6" s="132"/>
      <c r="H6" s="47"/>
      <c r="I6" s="46"/>
      <c r="J6" s="47"/>
      <c r="K6" s="47"/>
      <c r="L6" s="47"/>
      <c r="M6" s="47"/>
      <c r="N6" s="47"/>
      <c r="O6" s="47"/>
      <c r="P6" s="48"/>
      <c r="R6" s="126" t="s">
        <v>40</v>
      </c>
      <c r="S6" s="146"/>
    </row>
    <row r="7" spans="3:20" ht="17.25" customHeight="1" x14ac:dyDescent="0.3">
      <c r="C7" s="49" t="s">
        <v>25</v>
      </c>
      <c r="D7" s="33"/>
      <c r="E7" s="33"/>
      <c r="F7" s="160">
        <v>35550</v>
      </c>
      <c r="G7" s="160"/>
      <c r="H7" s="3"/>
      <c r="I7" s="3"/>
      <c r="J7" s="3"/>
      <c r="K7" s="3"/>
      <c r="L7" s="3"/>
      <c r="M7" s="3"/>
      <c r="N7" s="3"/>
      <c r="O7" s="3"/>
      <c r="P7" s="41"/>
      <c r="R7" s="147" t="s">
        <v>39</v>
      </c>
      <c r="S7" s="148"/>
    </row>
    <row r="8" spans="3:20" ht="17.25" customHeight="1" x14ac:dyDescent="0.3">
      <c r="C8" s="49" t="s">
        <v>45</v>
      </c>
      <c r="D8" s="33"/>
      <c r="E8" s="33"/>
      <c r="F8" s="39"/>
      <c r="G8" s="34">
        <v>4</v>
      </c>
      <c r="H8" s="3"/>
      <c r="I8" s="3"/>
      <c r="J8" s="3"/>
      <c r="K8" s="3"/>
      <c r="L8" s="3"/>
      <c r="M8" s="3"/>
      <c r="N8" s="3"/>
      <c r="O8" s="3"/>
      <c r="P8" s="41"/>
      <c r="R8" s="149"/>
      <c r="S8" s="150"/>
    </row>
    <row r="9" spans="3:20" ht="17.25" customHeight="1" x14ac:dyDescent="0.3">
      <c r="C9" s="49" t="s">
        <v>20</v>
      </c>
      <c r="D9" s="33"/>
      <c r="E9" s="33"/>
      <c r="F9" s="33"/>
      <c r="G9" s="34">
        <v>-2</v>
      </c>
      <c r="H9" s="3"/>
      <c r="I9" s="3"/>
      <c r="J9" s="3"/>
      <c r="K9" s="3"/>
      <c r="L9" s="3"/>
      <c r="M9" s="3"/>
      <c r="N9" s="3"/>
      <c r="O9" s="3"/>
      <c r="P9" s="41"/>
      <c r="R9" s="149"/>
      <c r="S9" s="150"/>
    </row>
    <row r="10" spans="3:20" ht="17.25" customHeight="1" x14ac:dyDescent="0.3">
      <c r="C10" s="49" t="s">
        <v>19</v>
      </c>
      <c r="D10" s="33"/>
      <c r="E10" s="33"/>
      <c r="F10" s="33"/>
      <c r="G10" s="34">
        <v>10</v>
      </c>
      <c r="H10" s="3"/>
      <c r="I10" s="3"/>
      <c r="J10" s="3"/>
      <c r="K10" s="3"/>
      <c r="L10" s="3"/>
      <c r="M10" s="3"/>
      <c r="N10" s="3"/>
      <c r="O10" s="3"/>
      <c r="P10" s="41"/>
      <c r="R10" s="149"/>
      <c r="S10" s="150"/>
    </row>
    <row r="11" spans="3:20" ht="17.25" customHeight="1" x14ac:dyDescent="0.3">
      <c r="C11" s="49" t="s">
        <v>21</v>
      </c>
      <c r="D11" s="33"/>
      <c r="E11" s="33"/>
      <c r="F11" s="33"/>
      <c r="G11" s="34" t="s">
        <v>22</v>
      </c>
      <c r="H11" s="3"/>
      <c r="I11" s="3"/>
      <c r="J11" s="3"/>
      <c r="K11" s="3"/>
      <c r="L11" s="3"/>
      <c r="M11" s="3"/>
      <c r="N11" s="3"/>
      <c r="O11" s="3"/>
      <c r="P11" s="41"/>
      <c r="R11" s="149"/>
      <c r="S11" s="150"/>
    </row>
    <row r="12" spans="3:20" ht="17.25" customHeight="1" x14ac:dyDescent="0.3">
      <c r="C12" s="49" t="s">
        <v>44</v>
      </c>
      <c r="D12" s="33"/>
      <c r="E12" s="33"/>
      <c r="F12" s="33"/>
      <c r="G12" s="34">
        <v>3</v>
      </c>
      <c r="H12" s="3"/>
      <c r="I12" s="3"/>
      <c r="J12" s="3"/>
      <c r="K12" s="3"/>
      <c r="L12" s="3"/>
      <c r="M12" s="3"/>
      <c r="N12" s="3"/>
      <c r="O12" s="3"/>
      <c r="P12" s="41"/>
      <c r="R12" s="149"/>
      <c r="S12" s="150"/>
    </row>
    <row r="13" spans="3:20" ht="17.25" customHeight="1" thickBot="1" x14ac:dyDescent="0.35">
      <c r="C13" s="50"/>
      <c r="D13" s="51"/>
      <c r="E13" s="51"/>
      <c r="F13" s="51"/>
      <c r="G13" s="52"/>
      <c r="H13" s="53"/>
      <c r="I13" s="53"/>
      <c r="J13" s="53"/>
      <c r="K13" s="53"/>
      <c r="L13" s="53"/>
      <c r="M13" s="53"/>
      <c r="N13" s="53"/>
      <c r="O13" s="53"/>
      <c r="P13" s="54"/>
      <c r="R13" s="151"/>
      <c r="S13" s="152"/>
    </row>
    <row r="14" spans="3:20" ht="12.75" customHeight="1" x14ac:dyDescent="0.25">
      <c r="G14" s="6"/>
    </row>
    <row r="15" spans="3:20" ht="12" customHeight="1" x14ac:dyDescent="0.25"/>
    <row r="16" spans="3:20" ht="21.75" thickBot="1" x14ac:dyDescent="0.4">
      <c r="C16" s="32" t="s">
        <v>24</v>
      </c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23" x14ac:dyDescent="0.25">
      <c r="C17" s="128" t="s">
        <v>37</v>
      </c>
      <c r="D17" s="130" t="s">
        <v>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43" t="s">
        <v>4</v>
      </c>
      <c r="O17" s="144"/>
      <c r="P17" s="145"/>
      <c r="Q17" s="3"/>
      <c r="R17" s="126" t="s">
        <v>5</v>
      </c>
      <c r="S17" s="146"/>
    </row>
    <row r="18" spans="3:23" x14ac:dyDescent="0.25">
      <c r="C18" s="129"/>
      <c r="D18" s="30" t="s">
        <v>14</v>
      </c>
      <c r="E18" s="30" t="s">
        <v>15</v>
      </c>
      <c r="F18" s="30" t="s">
        <v>16</v>
      </c>
      <c r="G18" s="30" t="s">
        <v>6</v>
      </c>
      <c r="H18" s="30" t="s">
        <v>7</v>
      </c>
      <c r="I18" s="30" t="s">
        <v>8</v>
      </c>
      <c r="J18" s="30" t="s">
        <v>9</v>
      </c>
      <c r="K18" s="30" t="s">
        <v>10</v>
      </c>
      <c r="L18" s="30" t="s">
        <v>11</v>
      </c>
      <c r="M18" s="74" t="s">
        <v>12</v>
      </c>
      <c r="N18" s="76" t="s">
        <v>13</v>
      </c>
      <c r="O18" s="31">
        <v>0</v>
      </c>
      <c r="P18" s="42">
        <v>1</v>
      </c>
      <c r="Q18" s="3"/>
      <c r="R18" s="59" t="s">
        <v>0</v>
      </c>
      <c r="S18" s="60" t="s">
        <v>1</v>
      </c>
      <c r="T18" s="4"/>
    </row>
    <row r="19" spans="3:23" x14ac:dyDescent="0.25">
      <c r="C19" s="43" t="s">
        <v>31</v>
      </c>
      <c r="D19" s="29">
        <v>-8.9285714285713969E-3</v>
      </c>
      <c r="E19" s="29">
        <v>-3.6036036036035668E-3</v>
      </c>
      <c r="F19" s="29">
        <v>5.4249547920433017E-3</v>
      </c>
      <c r="G19" s="29">
        <v>0</v>
      </c>
      <c r="H19" s="29">
        <v>-3.597122302158251E-3</v>
      </c>
      <c r="I19" s="29">
        <v>7.2202166064982976E-3</v>
      </c>
      <c r="J19" s="29">
        <v>0</v>
      </c>
      <c r="K19" s="29">
        <v>-4.4802867383512135E-3</v>
      </c>
      <c r="L19" s="29">
        <v>-2.7002700270026825E-3</v>
      </c>
      <c r="M19" s="65">
        <v>-9.0252707581227609E-3</v>
      </c>
      <c r="N19" s="156">
        <v>1.0928961748633892E-2</v>
      </c>
      <c r="O19" s="154">
        <v>5.4054054054053502E-3</v>
      </c>
      <c r="P19" s="157">
        <v>1.7921146953405076E-2</v>
      </c>
      <c r="Q19" s="3"/>
      <c r="R19" s="61">
        <f>INTERCEPT($D19:$M19,$D$23:$M$23)</f>
        <v>-1.9627169559588912E-3</v>
      </c>
      <c r="S19" s="62">
        <f>SLOPE($D19:$M19,$D$23:$M$23)</f>
        <v>-1.6084827268489814E-3</v>
      </c>
    </row>
    <row r="20" spans="3:23" x14ac:dyDescent="0.25">
      <c r="C20" s="43" t="s">
        <v>32</v>
      </c>
      <c r="D20" s="29">
        <v>9.2307692307691536E-3</v>
      </c>
      <c r="E20" s="29">
        <v>1.5243902439024293E-2</v>
      </c>
      <c r="F20" s="29">
        <v>1.8018018018018056E-2</v>
      </c>
      <c r="G20" s="29">
        <v>2.3598820058997161E-2</v>
      </c>
      <c r="H20" s="29">
        <v>2.5936599423631135E-2</v>
      </c>
      <c r="I20" s="29">
        <v>3.9325842696629199E-2</v>
      </c>
      <c r="J20" s="29">
        <v>-2.9729729729729759E-2</v>
      </c>
      <c r="K20" s="29">
        <v>2.5069637883008422E-2</v>
      </c>
      <c r="L20" s="29">
        <v>-3.8043478260869512E-2</v>
      </c>
      <c r="M20" s="65">
        <v>2.8248587570620654E-3</v>
      </c>
      <c r="N20" s="156">
        <v>2.2535211267605604E-2</v>
      </c>
      <c r="O20" s="154">
        <v>-5.5096418732781816E-3</v>
      </c>
      <c r="P20" s="157">
        <v>0</v>
      </c>
      <c r="Q20" s="3"/>
      <c r="R20" s="61">
        <f t="shared" ref="R20:R22" si="0">INTERCEPT($D20:$M20,$D$23:$M$23)</f>
        <v>5.0440758446296174E-3</v>
      </c>
      <c r="S20" s="62">
        <f t="shared" ref="S20:S22" si="1">SLOPE($D20:$M20,$D$23:$M$23)</f>
        <v>1.0512767756106256</v>
      </c>
    </row>
    <row r="21" spans="3:23" x14ac:dyDescent="0.25">
      <c r="C21" s="43" t="s">
        <v>33</v>
      </c>
      <c r="D21" s="29">
        <v>3.1347962382444194E-3</v>
      </c>
      <c r="E21" s="29">
        <v>-3.1250000000000444E-3</v>
      </c>
      <c r="F21" s="29">
        <v>-3.1347962382445305E-3</v>
      </c>
      <c r="G21" s="29">
        <v>9.4339622641510523E-3</v>
      </c>
      <c r="H21" s="29">
        <v>6.230529595015577E-3</v>
      </c>
      <c r="I21" s="29">
        <v>0</v>
      </c>
      <c r="J21" s="29">
        <v>2.1671826625387025E-2</v>
      </c>
      <c r="K21" s="29">
        <v>1.5151515151515138E-2</v>
      </c>
      <c r="L21" s="29">
        <v>-1.4925373134328401E-2</v>
      </c>
      <c r="M21" s="65">
        <v>1.2121212121212199E-2</v>
      </c>
      <c r="N21" s="156">
        <v>1.1976047904191711E-2</v>
      </c>
      <c r="O21" s="154">
        <v>1.7751479289940919E-2</v>
      </c>
      <c r="P21" s="157">
        <v>5.8139534883721034E-3</v>
      </c>
      <c r="Q21" s="3"/>
      <c r="R21" s="61">
        <f t="shared" si="0"/>
        <v>4.6523737997474076E-3</v>
      </c>
      <c r="S21" s="62">
        <f t="shared" si="1"/>
        <v>8.9500241204919478E-4</v>
      </c>
    </row>
    <row r="22" spans="3:23" ht="15.75" thickBot="1" x14ac:dyDescent="0.3">
      <c r="C22" s="43" t="s">
        <v>34</v>
      </c>
      <c r="D22" s="29">
        <v>1.5625E-2</v>
      </c>
      <c r="E22" s="29">
        <v>0</v>
      </c>
      <c r="F22" s="29">
        <v>9.8076923076923173E-2</v>
      </c>
      <c r="G22" s="29">
        <v>2.1015761821365997E-2</v>
      </c>
      <c r="H22" s="29">
        <v>-1.2006861063464824E-2</v>
      </c>
      <c r="I22" s="29">
        <v>-1.7361111111111605E-3</v>
      </c>
      <c r="J22" s="29">
        <v>3.4782608695652195E-2</v>
      </c>
      <c r="K22" s="29">
        <v>-5.0420168067226712E-3</v>
      </c>
      <c r="L22" s="29">
        <v>-3.3783783783783994E-3</v>
      </c>
      <c r="M22" s="65">
        <v>2.2033898305084731E-2</v>
      </c>
      <c r="N22" s="156">
        <v>1.8242122719734688E-2</v>
      </c>
      <c r="O22" s="154">
        <v>-8.1433224755700362E-3</v>
      </c>
      <c r="P22" s="157">
        <v>-1.6420361247947435E-3</v>
      </c>
      <c r="Q22" s="3"/>
      <c r="R22" s="63">
        <f t="shared" si="0"/>
        <v>1.8137561375457717E-2</v>
      </c>
      <c r="S22" s="64">
        <f t="shared" si="1"/>
        <v>-0.30755490166700167</v>
      </c>
    </row>
    <row r="23" spans="3:23" ht="14.25" customHeight="1" thickBot="1" x14ac:dyDescent="0.3">
      <c r="C23" s="56" t="s">
        <v>2</v>
      </c>
      <c r="D23" s="57">
        <v>1.4776997684067039E-2</v>
      </c>
      <c r="E23" s="57">
        <v>1.1673002639861485E-2</v>
      </c>
      <c r="F23" s="57">
        <v>-2.3049986499166231E-3</v>
      </c>
      <c r="G23" s="57">
        <v>5.9989962409787712E-3</v>
      </c>
      <c r="H23" s="57">
        <v>-7.7899957258528163E-3</v>
      </c>
      <c r="I23" s="57">
        <v>1.872799195058783E-2</v>
      </c>
      <c r="J23" s="57">
        <v>-1.2519968112244539E-3</v>
      </c>
      <c r="K23" s="57">
        <v>-3.17999758050036E-3</v>
      </c>
      <c r="L23" s="57">
        <v>-7.5340018429711497E-3</v>
      </c>
      <c r="M23" s="75">
        <v>9.9169979931337249E-3</v>
      </c>
      <c r="N23" s="158">
        <v>2.7285004765541299E-2</v>
      </c>
      <c r="O23" s="155">
        <v>9.1809983013160235E-3</v>
      </c>
      <c r="P23" s="159">
        <v>-3.5070032595221345E-3</v>
      </c>
      <c r="Q23" s="3"/>
      <c r="R23" s="120" t="s">
        <v>38</v>
      </c>
      <c r="S23" s="121"/>
    </row>
    <row r="24" spans="3:23" ht="15" customHeight="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22"/>
      <c r="S24" s="123"/>
    </row>
    <row r="25" spans="3:23" ht="14.25" customHeight="1" thickBot="1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40">
        <f>AVERAGE(D23:M23)</f>
        <v>3.9032995898163449E-3</v>
      </c>
      <c r="S25" s="141"/>
      <c r="W25" s="35"/>
    </row>
    <row r="26" spans="3:23" ht="21.75" thickBot="1" x14ac:dyDescent="0.4">
      <c r="C26" s="32" t="s">
        <v>26</v>
      </c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3:23" x14ac:dyDescent="0.25">
      <c r="C27" s="128" t="s">
        <v>17</v>
      </c>
      <c r="D27" s="130" t="s">
        <v>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7" t="s">
        <v>4</v>
      </c>
      <c r="O27" s="138"/>
      <c r="P27" s="139"/>
      <c r="Q27" s="83"/>
      <c r="R27" s="116" t="s">
        <v>50</v>
      </c>
      <c r="S27" s="117"/>
      <c r="T27" s="3"/>
      <c r="U27" s="1"/>
    </row>
    <row r="28" spans="3:23" ht="60" customHeight="1" x14ac:dyDescent="0.25">
      <c r="C28" s="129"/>
      <c r="D28" s="30" t="s">
        <v>14</v>
      </c>
      <c r="E28" s="30" t="s">
        <v>15</v>
      </c>
      <c r="F28" s="30" t="s">
        <v>16</v>
      </c>
      <c r="G28" s="30" t="s">
        <v>6</v>
      </c>
      <c r="H28" s="30" t="s">
        <v>7</v>
      </c>
      <c r="I28" s="30" t="s">
        <v>8</v>
      </c>
      <c r="J28" s="30" t="s">
        <v>9</v>
      </c>
      <c r="K28" s="30" t="s">
        <v>10</v>
      </c>
      <c r="L28" s="30" t="s">
        <v>11</v>
      </c>
      <c r="M28" s="74" t="s">
        <v>12</v>
      </c>
      <c r="N28" s="76" t="s">
        <v>13</v>
      </c>
      <c r="O28" s="31">
        <v>0</v>
      </c>
      <c r="P28" s="42">
        <v>1</v>
      </c>
      <c r="Q28" s="84"/>
      <c r="R28" s="118"/>
      <c r="S28" s="119"/>
      <c r="T28" s="3"/>
      <c r="U28" s="1"/>
    </row>
    <row r="29" spans="3:23" x14ac:dyDescent="0.25">
      <c r="C29" s="43" t="s">
        <v>31</v>
      </c>
      <c r="D29" s="38">
        <f t="shared" ref="D29:F29" si="2">(D19-($R$19+$S$19*D23))</f>
        <v>-6.9420859270829961E-3</v>
      </c>
      <c r="E29" s="29">
        <f t="shared" si="2"/>
        <v>-1.6221108245279958E-3</v>
      </c>
      <c r="F29" s="29">
        <f t="shared" si="2"/>
        <v>7.3839641974883918E-3</v>
      </c>
      <c r="G29" s="29">
        <f t="shared" ref="G29:O29" si="3">(G19-($R$19+$S$19*G23))</f>
        <v>1.9723662377909377E-3</v>
      </c>
      <c r="H29" s="29">
        <f t="shared" si="3"/>
        <v>-1.6469354197666214E-3</v>
      </c>
      <c r="I29" s="29">
        <f t="shared" si="3"/>
        <v>9.2130572140182755E-3</v>
      </c>
      <c r="J29" s="29">
        <f t="shared" si="3"/>
        <v>1.9607031407139668E-3</v>
      </c>
      <c r="K29" s="29">
        <f t="shared" si="3"/>
        <v>-2.5226847535719786E-3</v>
      </c>
      <c r="L29" s="29">
        <f t="shared" si="3"/>
        <v>-7.4967138287225879E-4</v>
      </c>
      <c r="M29" s="65">
        <f t="shared" si="3"/>
        <v>-7.0466024821897177E-3</v>
      </c>
      <c r="N29" s="77">
        <f t="shared" si="3"/>
        <v>1.2935566163460149E-2</v>
      </c>
      <c r="O29" s="154">
        <f t="shared" si="3"/>
        <v>7.3828898385471381E-3</v>
      </c>
      <c r="P29" s="55">
        <f>P19-($R$19+$S$19*P23)</f>
        <v>1.9878222955198022E-2</v>
      </c>
      <c r="Q29" s="67"/>
      <c r="R29" s="112">
        <f>SUM(N29:P29)</f>
        <v>4.0196678957205315E-2</v>
      </c>
      <c r="S29" s="113"/>
      <c r="T29" s="3"/>
      <c r="U29" s="1"/>
    </row>
    <row r="30" spans="3:23" x14ac:dyDescent="0.25">
      <c r="C30" s="43" t="s">
        <v>32</v>
      </c>
      <c r="D30" s="29">
        <f t="shared" ref="D30:F30" si="4">(D20-($R$20+$S$20*D23))</f>
        <v>-1.1348021092372144E-2</v>
      </c>
      <c r="E30" s="29">
        <f t="shared" si="4"/>
        <v>-2.0717299825332262E-3</v>
      </c>
      <c r="F30" s="29">
        <f t="shared" si="4"/>
        <v>1.5397133721859631E-2</v>
      </c>
      <c r="G30" s="29">
        <f t="shared" ref="G30:N30" si="5">(G20-($R$20+$S$20*G23))</f>
        <v>1.2248138789251118E-2</v>
      </c>
      <c r="H30" s="29">
        <f t="shared" si="5"/>
        <v>2.9081965167696622E-2</v>
      </c>
      <c r="I30" s="29">
        <f t="shared" si="5"/>
        <v>1.4593463860523855E-2</v>
      </c>
      <c r="J30" s="29">
        <f t="shared" si="5"/>
        <v>-3.345761040358055E-2</v>
      </c>
      <c r="K30" s="29">
        <f t="shared" si="5"/>
        <v>2.3368619641256815E-2</v>
      </c>
      <c r="L30" s="29">
        <f t="shared" si="5"/>
        <v>-3.5167232940575908E-2</v>
      </c>
      <c r="M30" s="65">
        <f t="shared" si="5"/>
        <v>-1.2644726761526219E-2</v>
      </c>
      <c r="N30" s="77">
        <f t="shared" si="5"/>
        <v>-1.1192956409462822E-2</v>
      </c>
      <c r="O30" s="154">
        <f>O20-($R$20+$S$20*O23)</f>
        <v>-2.0205488009001939E-2</v>
      </c>
      <c r="P30" s="55">
        <f>P20-($R$20+$S$20*P23)</f>
        <v>-1.3572447659032337E-3</v>
      </c>
      <c r="Q30" s="67"/>
      <c r="R30" s="112">
        <f t="shared" ref="R30:R32" si="6">SUM(N30:P30)</f>
        <v>-3.2755689184367998E-2</v>
      </c>
      <c r="S30" s="113"/>
      <c r="T30" s="3"/>
      <c r="U30" s="1"/>
    </row>
    <row r="31" spans="3:23" x14ac:dyDescent="0.25">
      <c r="C31" s="43" t="s">
        <v>33</v>
      </c>
      <c r="D31" s="29">
        <f t="shared" ref="D31:F31" si="7">(D21-($R$21+$S$21*D23))</f>
        <v>-1.5308030100730733E-3</v>
      </c>
      <c r="E31" s="29">
        <f t="shared" si="7"/>
        <v>-7.7878211652659844E-3</v>
      </c>
      <c r="F31" s="29">
        <f t="shared" si="7"/>
        <v>-7.7851070586404929E-3</v>
      </c>
      <c r="G31" s="29">
        <f t="shared" ref="G31:N31" si="8">(G21-($R$21+$S$21*G23))</f>
        <v>4.7762193482980943E-3</v>
      </c>
      <c r="H31" s="29">
        <f t="shared" si="8"/>
        <v>1.5851278602326607E-3</v>
      </c>
      <c r="I31" s="29">
        <f t="shared" si="8"/>
        <v>-4.669135397716022E-3</v>
      </c>
      <c r="J31" s="29">
        <f t="shared" si="8"/>
        <v>1.7020573365805543E-2</v>
      </c>
      <c r="K31" s="29">
        <f t="shared" si="8"/>
        <v>1.0501987457272589E-2</v>
      </c>
      <c r="L31" s="29">
        <f t="shared" si="8"/>
        <v>-1.9571003984253967E-2</v>
      </c>
      <c r="M31" s="65">
        <f t="shared" si="8"/>
        <v>7.4599625843406502E-3</v>
      </c>
      <c r="N31" s="77">
        <f t="shared" si="8"/>
        <v>7.2992539593663705E-3</v>
      </c>
      <c r="O31" s="154">
        <f>O21-($R$21+$S$21*O23)</f>
        <v>1.3090888474568813E-2</v>
      </c>
      <c r="P31" s="55">
        <f>P21-($R$21+$S$21*P23)</f>
        <v>1.1647184650010328E-3</v>
      </c>
      <c r="Q31" s="67"/>
      <c r="R31" s="112">
        <f t="shared" si="6"/>
        <v>2.1554860898936216E-2</v>
      </c>
      <c r="S31" s="113"/>
      <c r="T31" s="3"/>
      <c r="U31" s="1"/>
    </row>
    <row r="32" spans="3:23" ht="15.75" thickBot="1" x14ac:dyDescent="0.3">
      <c r="C32" s="44" t="s">
        <v>34</v>
      </c>
      <c r="D32" s="58">
        <f t="shared" ref="D32:F32" si="9">(D22-($R$22+$S$22*D23))</f>
        <v>2.0321766941990317E-3</v>
      </c>
      <c r="E32" s="58">
        <f t="shared" si="9"/>
        <v>-1.4547472196396467E-2</v>
      </c>
      <c r="F32" s="58">
        <f t="shared" si="9"/>
        <v>7.9230448068347781E-2</v>
      </c>
      <c r="G32" s="58">
        <f t="shared" ref="G32:N32" si="10">(G22-($R$22+$S$22*G23))</f>
        <v>4.7232211449032176E-3</v>
      </c>
      <c r="H32" s="58">
        <f t="shared" si="10"/>
        <v>-3.2540273808373571E-2</v>
      </c>
      <c r="I32" s="58">
        <f t="shared" si="10"/>
        <v>-1.4113786763785437E-2</v>
      </c>
      <c r="J32" s="58">
        <f t="shared" si="10"/>
        <v>1.6259989564030942E-2</v>
      </c>
      <c r="K32" s="58">
        <f t="shared" si="10"/>
        <v>-2.4157602025352481E-2</v>
      </c>
      <c r="L32" s="58">
        <f t="shared" si="10"/>
        <v>-2.3833058949810117E-2</v>
      </c>
      <c r="M32" s="66">
        <f t="shared" si="10"/>
        <v>6.946358272237111E-3</v>
      </c>
      <c r="N32" s="78">
        <f t="shared" si="10"/>
        <v>8.4961983019266971E-3</v>
      </c>
      <c r="O32" s="155">
        <f>O22-($R$22+$S$22*O23)</f>
        <v>-2.3457222821261593E-2</v>
      </c>
      <c r="P32" s="85">
        <f>P22-($R$22+$S$22*P23)</f>
        <v>-2.0858193542880644E-2</v>
      </c>
      <c r="Q32" s="67"/>
      <c r="R32" s="114">
        <f t="shared" si="6"/>
        <v>-3.5819218062215538E-2</v>
      </c>
      <c r="S32" s="115"/>
      <c r="T32" s="3"/>
      <c r="U32" s="1"/>
    </row>
    <row r="35" spans="2:24" ht="21.75" thickBot="1" x14ac:dyDescent="0.4">
      <c r="C35" s="32" t="s">
        <v>51</v>
      </c>
    </row>
    <row r="36" spans="2:24" ht="21" customHeight="1" x14ac:dyDescent="0.25">
      <c r="C36" s="133" t="s">
        <v>17</v>
      </c>
      <c r="D36" s="135" t="s">
        <v>3</v>
      </c>
      <c r="E36" s="135"/>
      <c r="F36" s="135"/>
      <c r="G36" s="135"/>
      <c r="H36" s="135"/>
      <c r="I36" s="135"/>
      <c r="J36" s="135"/>
      <c r="K36" s="135"/>
      <c r="L36" s="135"/>
      <c r="M36" s="136"/>
      <c r="N36" s="137" t="s">
        <v>4</v>
      </c>
      <c r="O36" s="138"/>
      <c r="P36" s="139"/>
      <c r="Q36" s="86"/>
      <c r="R36" s="116" t="s">
        <v>50</v>
      </c>
      <c r="S36" s="117"/>
    </row>
    <row r="37" spans="2:24" ht="44.25" customHeight="1" x14ac:dyDescent="0.25">
      <c r="C37" s="134"/>
      <c r="D37" s="30" t="s">
        <v>14</v>
      </c>
      <c r="E37" s="30" t="s">
        <v>15</v>
      </c>
      <c r="F37" s="30" t="s">
        <v>16</v>
      </c>
      <c r="G37" s="30" t="s">
        <v>6</v>
      </c>
      <c r="H37" s="30" t="s">
        <v>7</v>
      </c>
      <c r="I37" s="30" t="s">
        <v>8</v>
      </c>
      <c r="J37" s="30" t="s">
        <v>9</v>
      </c>
      <c r="K37" s="30" t="s">
        <v>10</v>
      </c>
      <c r="L37" s="30" t="s">
        <v>11</v>
      </c>
      <c r="M37" s="74" t="s">
        <v>12</v>
      </c>
      <c r="N37" s="76" t="s">
        <v>13</v>
      </c>
      <c r="O37" s="31">
        <v>0</v>
      </c>
      <c r="P37" s="42">
        <v>1</v>
      </c>
      <c r="Q37" s="87"/>
      <c r="R37" s="118"/>
      <c r="S37" s="119"/>
    </row>
    <row r="38" spans="2:24" ht="15" customHeight="1" x14ac:dyDescent="0.25">
      <c r="C38" s="69" t="s">
        <v>31</v>
      </c>
      <c r="D38" s="70" t="str">
        <f>IF(D29&lt;0,"-","+")</f>
        <v>-</v>
      </c>
      <c r="E38" s="70" t="str">
        <f t="shared" ref="E38:M38" si="11">IF(E29&lt;0,"-","+")</f>
        <v>-</v>
      </c>
      <c r="F38" s="70" t="str">
        <f t="shared" si="11"/>
        <v>+</v>
      </c>
      <c r="G38" s="70" t="str">
        <f t="shared" si="11"/>
        <v>+</v>
      </c>
      <c r="H38" s="70" t="str">
        <f t="shared" si="11"/>
        <v>-</v>
      </c>
      <c r="I38" s="70" t="str">
        <f t="shared" si="11"/>
        <v>+</v>
      </c>
      <c r="J38" s="70" t="str">
        <f t="shared" si="11"/>
        <v>+</v>
      </c>
      <c r="K38" s="70" t="str">
        <f t="shared" si="11"/>
        <v>-</v>
      </c>
      <c r="L38" s="70" t="str">
        <f t="shared" si="11"/>
        <v>-</v>
      </c>
      <c r="M38" s="79" t="str">
        <f t="shared" si="11"/>
        <v>-</v>
      </c>
      <c r="N38" s="69" t="str">
        <f t="shared" ref="N38:P38" si="12">IF(N29&lt;0,"-","+")</f>
        <v>+</v>
      </c>
      <c r="O38" s="73" t="str">
        <f t="shared" si="12"/>
        <v>+</v>
      </c>
      <c r="P38" s="89" t="str">
        <f t="shared" si="12"/>
        <v>+</v>
      </c>
      <c r="Q38" s="88"/>
      <c r="R38" s="105" t="str">
        <f>IF(R29&lt;0,"-","+")</f>
        <v>+</v>
      </c>
      <c r="S38" s="103"/>
    </row>
    <row r="39" spans="2:24" x14ac:dyDescent="0.25">
      <c r="C39" s="69" t="s">
        <v>32</v>
      </c>
      <c r="D39" s="70" t="str">
        <f t="shared" ref="D39:P39" si="13">IF(D30&lt;0,"-","+")</f>
        <v>-</v>
      </c>
      <c r="E39" s="70" t="str">
        <f t="shared" si="13"/>
        <v>-</v>
      </c>
      <c r="F39" s="70" t="str">
        <f t="shared" si="13"/>
        <v>+</v>
      </c>
      <c r="G39" s="70" t="str">
        <f t="shared" si="13"/>
        <v>+</v>
      </c>
      <c r="H39" s="70" t="str">
        <f t="shared" si="13"/>
        <v>+</v>
      </c>
      <c r="I39" s="70" t="str">
        <f t="shared" si="13"/>
        <v>+</v>
      </c>
      <c r="J39" s="70" t="str">
        <f t="shared" si="13"/>
        <v>-</v>
      </c>
      <c r="K39" s="70" t="str">
        <f t="shared" si="13"/>
        <v>+</v>
      </c>
      <c r="L39" s="70" t="str">
        <f t="shared" si="13"/>
        <v>-</v>
      </c>
      <c r="M39" s="79" t="str">
        <f t="shared" si="13"/>
        <v>-</v>
      </c>
      <c r="N39" s="69" t="str">
        <f t="shared" si="13"/>
        <v>-</v>
      </c>
      <c r="O39" s="73" t="str">
        <f>IF(O30&lt;0,"-","+")</f>
        <v>-</v>
      </c>
      <c r="P39" s="89" t="str">
        <f t="shared" si="13"/>
        <v>-</v>
      </c>
      <c r="Q39" s="88"/>
      <c r="R39" s="105" t="str">
        <f>IF(R30&lt;0,"-","+")</f>
        <v>-</v>
      </c>
      <c r="S39" s="103"/>
    </row>
    <row r="40" spans="2:24" ht="16.5" customHeight="1" x14ac:dyDescent="0.25">
      <c r="C40" s="69" t="s">
        <v>33</v>
      </c>
      <c r="D40" s="70" t="str">
        <f t="shared" ref="D40:P40" si="14">IF(D31&lt;0,"-","+")</f>
        <v>-</v>
      </c>
      <c r="E40" s="70" t="str">
        <f t="shared" si="14"/>
        <v>-</v>
      </c>
      <c r="F40" s="70" t="str">
        <f t="shared" si="14"/>
        <v>-</v>
      </c>
      <c r="G40" s="70" t="str">
        <f t="shared" si="14"/>
        <v>+</v>
      </c>
      <c r="H40" s="70" t="str">
        <f t="shared" si="14"/>
        <v>+</v>
      </c>
      <c r="I40" s="70" t="str">
        <f t="shared" si="14"/>
        <v>-</v>
      </c>
      <c r="J40" s="70" t="str">
        <f t="shared" si="14"/>
        <v>+</v>
      </c>
      <c r="K40" s="70" t="str">
        <f t="shared" si="14"/>
        <v>+</v>
      </c>
      <c r="L40" s="70" t="str">
        <f t="shared" si="14"/>
        <v>-</v>
      </c>
      <c r="M40" s="79" t="str">
        <f t="shared" si="14"/>
        <v>+</v>
      </c>
      <c r="N40" s="69" t="str">
        <f t="shared" si="14"/>
        <v>+</v>
      </c>
      <c r="O40" s="73" t="str">
        <f t="shared" si="14"/>
        <v>+</v>
      </c>
      <c r="P40" s="89" t="str">
        <f t="shared" si="14"/>
        <v>+</v>
      </c>
      <c r="Q40" s="88"/>
      <c r="R40" s="105" t="str">
        <f>IF(R31&lt;0,"-","+")</f>
        <v>+</v>
      </c>
      <c r="S40" s="103"/>
    </row>
    <row r="41" spans="2:24" ht="15.75" thickBot="1" x14ac:dyDescent="0.3">
      <c r="C41" s="71" t="s">
        <v>34</v>
      </c>
      <c r="D41" s="72" t="str">
        <f t="shared" ref="D41:P41" si="15">IF(D32&lt;0,"-","+")</f>
        <v>+</v>
      </c>
      <c r="E41" s="72" t="str">
        <f t="shared" si="15"/>
        <v>-</v>
      </c>
      <c r="F41" s="72" t="str">
        <f t="shared" si="15"/>
        <v>+</v>
      </c>
      <c r="G41" s="72" t="str">
        <f t="shared" si="15"/>
        <v>+</v>
      </c>
      <c r="H41" s="72" t="str">
        <f t="shared" si="15"/>
        <v>-</v>
      </c>
      <c r="I41" s="72" t="str">
        <f t="shared" si="15"/>
        <v>-</v>
      </c>
      <c r="J41" s="72" t="str">
        <f t="shared" si="15"/>
        <v>+</v>
      </c>
      <c r="K41" s="72" t="str">
        <f t="shared" si="15"/>
        <v>-</v>
      </c>
      <c r="L41" s="72" t="str">
        <f t="shared" si="15"/>
        <v>-</v>
      </c>
      <c r="M41" s="80" t="str">
        <f t="shared" si="15"/>
        <v>+</v>
      </c>
      <c r="N41" s="71" t="str">
        <f t="shared" si="15"/>
        <v>+</v>
      </c>
      <c r="O41" s="81" t="str">
        <f t="shared" si="15"/>
        <v>-</v>
      </c>
      <c r="P41" s="90" t="str">
        <f t="shared" si="15"/>
        <v>-</v>
      </c>
      <c r="Q41" s="88"/>
      <c r="R41" s="106" t="str">
        <f>IF(R32&lt;0,"-","+")</f>
        <v>-</v>
      </c>
      <c r="S41" s="104"/>
    </row>
    <row r="42" spans="2:24" x14ac:dyDescent="0.25">
      <c r="C42" s="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3"/>
    </row>
    <row r="43" spans="2:24" x14ac:dyDescent="0.25">
      <c r="F43" s="82"/>
    </row>
    <row r="44" spans="2:24" ht="21.75" thickBot="1" x14ac:dyDescent="0.4">
      <c r="C44" s="32" t="s">
        <v>58</v>
      </c>
      <c r="F44" s="82"/>
    </row>
    <row r="45" spans="2:24" ht="35.25" customHeight="1" x14ac:dyDescent="0.35">
      <c r="B45" s="36"/>
      <c r="C45" s="126" t="s">
        <v>17</v>
      </c>
      <c r="D45" s="146" t="s">
        <v>48</v>
      </c>
      <c r="F45" s="91"/>
      <c r="G45" s="92"/>
      <c r="H45" s="92"/>
      <c r="I45" s="92"/>
      <c r="J45" s="92"/>
      <c r="K45" s="94" t="s">
        <v>59</v>
      </c>
      <c r="L45" s="109" t="s">
        <v>60</v>
      </c>
      <c r="M45" s="110"/>
      <c r="N45" s="110"/>
      <c r="O45" s="110"/>
      <c r="P45" s="110"/>
      <c r="Q45" s="110"/>
      <c r="R45" s="110"/>
      <c r="S45" s="111"/>
    </row>
    <row r="46" spans="2:24" ht="48" customHeight="1" x14ac:dyDescent="5.55">
      <c r="C46" s="127"/>
      <c r="D46" s="169"/>
      <c r="F46" s="93"/>
      <c r="G46" s="3"/>
      <c r="H46" s="3"/>
      <c r="I46" s="3"/>
      <c r="J46" s="3"/>
      <c r="K46" s="99" t="s">
        <v>52</v>
      </c>
      <c r="L46" s="107" t="s">
        <v>61</v>
      </c>
      <c r="M46" s="107"/>
      <c r="N46" s="107"/>
      <c r="O46" s="107"/>
      <c r="P46" s="107"/>
      <c r="Q46" s="107"/>
      <c r="R46" s="107"/>
      <c r="S46" s="108"/>
      <c r="X46" s="37" t="s">
        <v>41</v>
      </c>
    </row>
    <row r="47" spans="2:24" x14ac:dyDescent="0.25">
      <c r="C47" s="43" t="s">
        <v>31</v>
      </c>
      <c r="D47" s="68">
        <f>COUNTIF($D38:$M38,"+")/COUNTA($D38:$M38)</f>
        <v>0.4</v>
      </c>
      <c r="F47" s="93"/>
      <c r="G47" s="3"/>
      <c r="H47" s="3"/>
      <c r="I47" s="3"/>
      <c r="J47" s="3"/>
      <c r="K47" s="99" t="s">
        <v>53</v>
      </c>
      <c r="L47" s="100" t="str">
        <f xml:space="preserve"> CONCATENATE("Number of firms (", G8,")")</f>
        <v>Number of firms (4)</v>
      </c>
      <c r="M47" s="100"/>
      <c r="N47" s="100"/>
      <c r="O47" s="100"/>
      <c r="P47" s="100"/>
      <c r="Q47" s="100"/>
      <c r="R47" s="95"/>
      <c r="S47" s="96"/>
    </row>
    <row r="48" spans="2:24" ht="17.25" customHeight="1" x14ac:dyDescent="0.25">
      <c r="C48" s="43" t="s">
        <v>32</v>
      </c>
      <c r="D48" s="68">
        <f t="shared" ref="D48:D50" si="16">COUNTIF($D39:$M39,"+")/COUNTA($D39:$M39)</f>
        <v>0.5</v>
      </c>
      <c r="F48" s="93"/>
      <c r="G48" s="3"/>
      <c r="H48" s="3"/>
      <c r="I48" s="3"/>
      <c r="J48" s="3"/>
      <c r="K48" s="99" t="s">
        <v>48</v>
      </c>
      <c r="L48" s="100" t="s">
        <v>54</v>
      </c>
      <c r="M48" s="100"/>
      <c r="N48" s="100"/>
      <c r="O48" s="100"/>
      <c r="P48" s="100"/>
      <c r="Q48" s="100"/>
      <c r="R48" s="95"/>
      <c r="S48" s="96"/>
    </row>
    <row r="49" spans="3:19" x14ac:dyDescent="0.25">
      <c r="C49" s="43" t="s">
        <v>33</v>
      </c>
      <c r="D49" s="68">
        <f t="shared" si="16"/>
        <v>0.5</v>
      </c>
      <c r="F49" s="93"/>
      <c r="G49" s="3"/>
      <c r="H49" s="3"/>
      <c r="I49" s="3"/>
      <c r="J49" s="3"/>
      <c r="K49" s="165" t="s">
        <v>55</v>
      </c>
      <c r="L49" s="95" t="s">
        <v>66</v>
      </c>
      <c r="M49" s="100"/>
      <c r="N49" s="100"/>
      <c r="O49" s="100"/>
      <c r="P49" s="100"/>
      <c r="Q49" s="100"/>
      <c r="R49" s="95"/>
      <c r="S49" s="96"/>
    </row>
    <row r="50" spans="3:19" ht="15.75" thickBot="1" x14ac:dyDescent="0.3">
      <c r="C50" s="43" t="s">
        <v>34</v>
      </c>
      <c r="D50" s="68">
        <f t="shared" si="16"/>
        <v>0.5</v>
      </c>
      <c r="F50" s="166" t="s">
        <v>62</v>
      </c>
      <c r="G50" s="167"/>
      <c r="H50" s="167"/>
      <c r="I50" s="167"/>
      <c r="J50" s="168"/>
      <c r="K50" s="101" t="s">
        <v>56</v>
      </c>
      <c r="L50" s="102" t="s">
        <v>49</v>
      </c>
      <c r="M50" s="102"/>
      <c r="N50" s="102"/>
      <c r="O50" s="102"/>
      <c r="P50" s="102"/>
      <c r="Q50" s="102"/>
      <c r="R50" s="97"/>
      <c r="S50" s="98"/>
    </row>
    <row r="51" spans="3:19" x14ac:dyDescent="0.25">
      <c r="C51" s="43" t="s">
        <v>63</v>
      </c>
      <c r="D51" s="68">
        <f>COUNTIF($D38:$M41,"+")/COUNTA($D$38:$M$41)</f>
        <v>0.47499999999999998</v>
      </c>
    </row>
    <row r="52" spans="3:19" x14ac:dyDescent="0.25">
      <c r="C52" s="43" t="s">
        <v>52</v>
      </c>
      <c r="D52" s="153">
        <f>COUNTIF($R$38:$R$41,"+")</f>
        <v>2</v>
      </c>
    </row>
    <row r="53" spans="3:19" ht="15.75" thickBot="1" x14ac:dyDescent="0.3">
      <c r="C53" s="161" t="s">
        <v>49</v>
      </c>
      <c r="D53" s="162">
        <f>($D$52-$G$8*$D$51)/SQRT($G$8*$D$51*(1-$D$51))</f>
        <v>0.10012523486435186</v>
      </c>
    </row>
    <row r="55" spans="3:19" x14ac:dyDescent="0.25">
      <c r="C55" s="163"/>
    </row>
    <row r="56" spans="3:19" ht="7.5" customHeight="1" x14ac:dyDescent="0.25"/>
    <row r="57" spans="3:19" x14ac:dyDescent="0.25">
      <c r="C57" s="164" t="s">
        <v>64</v>
      </c>
    </row>
    <row r="58" spans="3:19" ht="18" customHeight="1" x14ac:dyDescent="0.25">
      <c r="C58" s="1" t="s">
        <v>65</v>
      </c>
    </row>
    <row r="68" ht="51" customHeight="1" x14ac:dyDescent="0.25"/>
    <row r="70" ht="60" customHeight="1" x14ac:dyDescent="0.25"/>
  </sheetData>
  <mergeCells count="30">
    <mergeCell ref="F50:J50"/>
    <mergeCell ref="C45:C46"/>
    <mergeCell ref="D45:D46"/>
    <mergeCell ref="C27:C28"/>
    <mergeCell ref="C17:C18"/>
    <mergeCell ref="D17:M17"/>
    <mergeCell ref="D27:M27"/>
    <mergeCell ref="C36:C37"/>
    <mergeCell ref="D36:M36"/>
    <mergeCell ref="R23:S24"/>
    <mergeCell ref="R27:S28"/>
    <mergeCell ref="R29:S29"/>
    <mergeCell ref="R30:S30"/>
    <mergeCell ref="C2:O2"/>
    <mergeCell ref="C3:O3"/>
    <mergeCell ref="F7:G7"/>
    <mergeCell ref="F6:G6"/>
    <mergeCell ref="N27:P27"/>
    <mergeCell ref="R25:S25"/>
    <mergeCell ref="R3:S3"/>
    <mergeCell ref="N17:P17"/>
    <mergeCell ref="R6:S6"/>
    <mergeCell ref="R7:S13"/>
    <mergeCell ref="R17:S17"/>
    <mergeCell ref="L46:S46"/>
    <mergeCell ref="L45:S45"/>
    <mergeCell ref="R31:S31"/>
    <mergeCell ref="R32:S32"/>
    <mergeCell ref="R36:S37"/>
    <mergeCell ref="N36:P36"/>
  </mergeCells>
  <pageMargins left="0.7" right="0.7" top="0.75" bottom="0.75" header="0.3" footer="0.3"/>
  <pageSetup scale="44" fitToHeight="0" orientation="portrait" r:id="rId1"/>
  <ignoredErrors>
    <ignoredError sqref="D18:N18 D28:N2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6" workbookViewId="0">
      <selection activeCell="E41" sqref="E41:E53"/>
    </sheetView>
  </sheetViews>
  <sheetFormatPr baseColWidth="10" defaultColWidth="11.42578125" defaultRowHeight="15" x14ac:dyDescent="0.25"/>
  <cols>
    <col min="1" max="1" width="6.42578125" bestFit="1" customWidth="1"/>
    <col min="3" max="3" width="3.7109375" bestFit="1" customWidth="1"/>
    <col min="4" max="4" width="12.28515625" bestFit="1" customWidth="1"/>
    <col min="5" max="5" width="7" bestFit="1" customWidth="1"/>
  </cols>
  <sheetData>
    <row r="1" spans="1:5" x14ac:dyDescent="0.25">
      <c r="A1" s="10" t="s">
        <v>36</v>
      </c>
      <c r="B1" s="10" t="s">
        <v>28</v>
      </c>
      <c r="C1" s="10" t="s">
        <v>35</v>
      </c>
      <c r="D1" s="10" t="s">
        <v>29</v>
      </c>
      <c r="E1" s="10" t="s">
        <v>30</v>
      </c>
    </row>
    <row r="2" spans="1:5" x14ac:dyDescent="0.25">
      <c r="A2" s="13" t="s">
        <v>31</v>
      </c>
      <c r="B2" s="14">
        <v>35535</v>
      </c>
      <c r="C2" s="15">
        <v>-11</v>
      </c>
      <c r="D2" s="15">
        <v>69.375</v>
      </c>
      <c r="E2" s="16">
        <v>-8.9285714285713969E-3</v>
      </c>
    </row>
    <row r="3" spans="1:5" x14ac:dyDescent="0.25">
      <c r="A3" s="17" t="s">
        <v>31</v>
      </c>
      <c r="B3" s="18">
        <v>35536</v>
      </c>
      <c r="C3" s="19">
        <v>-10</v>
      </c>
      <c r="D3" s="19">
        <v>69.125</v>
      </c>
      <c r="E3" s="20">
        <v>-3.6036036036035668E-3</v>
      </c>
    </row>
    <row r="4" spans="1:5" x14ac:dyDescent="0.25">
      <c r="A4" s="17" t="s">
        <v>31</v>
      </c>
      <c r="B4" s="18">
        <v>35537</v>
      </c>
      <c r="C4" s="19">
        <v>-9</v>
      </c>
      <c r="D4" s="19">
        <v>69.5</v>
      </c>
      <c r="E4" s="20">
        <v>5.4249547920433017E-3</v>
      </c>
    </row>
    <row r="5" spans="1:5" x14ac:dyDescent="0.25">
      <c r="A5" s="17" t="s">
        <v>31</v>
      </c>
      <c r="B5" s="18">
        <v>35538</v>
      </c>
      <c r="C5" s="19">
        <v>-8</v>
      </c>
      <c r="D5" s="19">
        <v>69.5</v>
      </c>
      <c r="E5" s="20">
        <v>0</v>
      </c>
    </row>
    <row r="6" spans="1:5" x14ac:dyDescent="0.25">
      <c r="A6" s="17" t="s">
        <v>31</v>
      </c>
      <c r="B6" s="18">
        <v>35541</v>
      </c>
      <c r="C6" s="19">
        <v>-7</v>
      </c>
      <c r="D6" s="19">
        <v>69.25</v>
      </c>
      <c r="E6" s="20">
        <v>-3.597122302158251E-3</v>
      </c>
    </row>
    <row r="7" spans="1:5" x14ac:dyDescent="0.25">
      <c r="A7" s="17" t="s">
        <v>31</v>
      </c>
      <c r="B7" s="18">
        <v>35542</v>
      </c>
      <c r="C7" s="19">
        <v>-6</v>
      </c>
      <c r="D7" s="19">
        <v>69.75</v>
      </c>
      <c r="E7" s="20">
        <v>7.2202166064982976E-3</v>
      </c>
    </row>
    <row r="8" spans="1:5" x14ac:dyDescent="0.25">
      <c r="A8" s="17" t="s">
        <v>31</v>
      </c>
      <c r="B8" s="18">
        <v>35543</v>
      </c>
      <c r="C8" s="19">
        <v>-5</v>
      </c>
      <c r="D8" s="19">
        <v>69.75</v>
      </c>
      <c r="E8" s="20">
        <v>0</v>
      </c>
    </row>
    <row r="9" spans="1:5" x14ac:dyDescent="0.25">
      <c r="A9" s="17" t="s">
        <v>31</v>
      </c>
      <c r="B9" s="18">
        <v>35544</v>
      </c>
      <c r="C9" s="19">
        <v>-4</v>
      </c>
      <c r="D9" s="19">
        <v>69.4375</v>
      </c>
      <c r="E9" s="20">
        <v>-4.4802867383512135E-3</v>
      </c>
    </row>
    <row r="10" spans="1:5" x14ac:dyDescent="0.25">
      <c r="A10" s="17" t="s">
        <v>31</v>
      </c>
      <c r="B10" s="18">
        <v>35545</v>
      </c>
      <c r="C10" s="19">
        <v>-3</v>
      </c>
      <c r="D10" s="19">
        <v>69.25</v>
      </c>
      <c r="E10" s="20">
        <v>-2.7002700270026825E-3</v>
      </c>
    </row>
    <row r="11" spans="1:5" x14ac:dyDescent="0.25">
      <c r="A11" s="17" t="s">
        <v>31</v>
      </c>
      <c r="B11" s="18">
        <v>35548</v>
      </c>
      <c r="C11" s="19">
        <v>-2</v>
      </c>
      <c r="D11" s="19">
        <v>68.625</v>
      </c>
      <c r="E11" s="20">
        <v>-9.0252707581227609E-3</v>
      </c>
    </row>
    <row r="12" spans="1:5" x14ac:dyDescent="0.25">
      <c r="A12" s="17" t="s">
        <v>31</v>
      </c>
      <c r="B12" s="18">
        <v>35549</v>
      </c>
      <c r="C12" s="19">
        <v>-1</v>
      </c>
      <c r="D12" s="19">
        <v>69.375</v>
      </c>
      <c r="E12" s="20">
        <v>1.0928961748633892E-2</v>
      </c>
    </row>
    <row r="13" spans="1:5" x14ac:dyDescent="0.25">
      <c r="A13" s="26" t="s">
        <v>31</v>
      </c>
      <c r="B13" s="27">
        <v>35550</v>
      </c>
      <c r="C13" s="21">
        <v>0</v>
      </c>
      <c r="D13" s="21">
        <v>69.75</v>
      </c>
      <c r="E13" s="28">
        <v>5.4054054054053502E-3</v>
      </c>
    </row>
    <row r="14" spans="1:5" x14ac:dyDescent="0.25">
      <c r="A14" s="22" t="s">
        <v>31</v>
      </c>
      <c r="B14" s="23">
        <v>35551</v>
      </c>
      <c r="C14" s="24">
        <v>1</v>
      </c>
      <c r="D14" s="24">
        <v>71</v>
      </c>
      <c r="E14" s="25">
        <v>1.7921146953405076E-2</v>
      </c>
    </row>
    <row r="15" spans="1:5" x14ac:dyDescent="0.25">
      <c r="A15" s="13" t="s">
        <v>32</v>
      </c>
      <c r="B15" s="14">
        <v>35535</v>
      </c>
      <c r="C15" s="15">
        <v>-11</v>
      </c>
      <c r="D15" s="15">
        <v>41</v>
      </c>
      <c r="E15" s="16">
        <v>9.2307692307691536E-3</v>
      </c>
    </row>
    <row r="16" spans="1:5" x14ac:dyDescent="0.25">
      <c r="A16" s="17" t="s">
        <v>32</v>
      </c>
      <c r="B16" s="18">
        <v>35536</v>
      </c>
      <c r="C16" s="19">
        <v>-10</v>
      </c>
      <c r="D16" s="19">
        <v>41.625</v>
      </c>
      <c r="E16" s="20">
        <v>1.5243902439024293E-2</v>
      </c>
    </row>
    <row r="17" spans="1:5" x14ac:dyDescent="0.25">
      <c r="A17" s="17" t="s">
        <v>32</v>
      </c>
      <c r="B17" s="18">
        <v>35537</v>
      </c>
      <c r="C17" s="19">
        <v>-9</v>
      </c>
      <c r="D17" s="19">
        <v>42.375</v>
      </c>
      <c r="E17" s="20">
        <v>1.8018018018018056E-2</v>
      </c>
    </row>
    <row r="18" spans="1:5" x14ac:dyDescent="0.25">
      <c r="A18" s="17" t="s">
        <v>32</v>
      </c>
      <c r="B18" s="18">
        <v>35538</v>
      </c>
      <c r="C18" s="19">
        <v>-8</v>
      </c>
      <c r="D18" s="19">
        <v>43.375</v>
      </c>
      <c r="E18" s="20">
        <v>2.3598820058997161E-2</v>
      </c>
    </row>
    <row r="19" spans="1:5" x14ac:dyDescent="0.25">
      <c r="A19" s="17" t="s">
        <v>32</v>
      </c>
      <c r="B19" s="18">
        <v>35541</v>
      </c>
      <c r="C19" s="19">
        <v>-7</v>
      </c>
      <c r="D19" s="19">
        <v>44.5</v>
      </c>
      <c r="E19" s="20">
        <v>2.5936599423631135E-2</v>
      </c>
    </row>
    <row r="20" spans="1:5" x14ac:dyDescent="0.25">
      <c r="A20" s="17" t="s">
        <v>32</v>
      </c>
      <c r="B20" s="18">
        <v>35542</v>
      </c>
      <c r="C20" s="19">
        <v>-6</v>
      </c>
      <c r="D20" s="19">
        <v>46.25</v>
      </c>
      <c r="E20" s="20">
        <v>3.9325842696629199E-2</v>
      </c>
    </row>
    <row r="21" spans="1:5" x14ac:dyDescent="0.25">
      <c r="A21" s="17" t="s">
        <v>32</v>
      </c>
      <c r="B21" s="18">
        <v>35543</v>
      </c>
      <c r="C21" s="19">
        <v>-5</v>
      </c>
      <c r="D21" s="19">
        <v>44.875</v>
      </c>
      <c r="E21" s="20">
        <v>-2.9729729729729759E-2</v>
      </c>
    </row>
    <row r="22" spans="1:5" x14ac:dyDescent="0.25">
      <c r="A22" s="17" t="s">
        <v>32</v>
      </c>
      <c r="B22" s="18">
        <v>35544</v>
      </c>
      <c r="C22" s="19">
        <v>-4</v>
      </c>
      <c r="D22" s="19">
        <v>46</v>
      </c>
      <c r="E22" s="20">
        <v>2.5069637883008422E-2</v>
      </c>
    </row>
    <row r="23" spans="1:5" x14ac:dyDescent="0.25">
      <c r="A23" s="17" t="s">
        <v>32</v>
      </c>
      <c r="B23" s="18">
        <v>35545</v>
      </c>
      <c r="C23" s="19">
        <v>-3</v>
      </c>
      <c r="D23" s="19">
        <v>44.25</v>
      </c>
      <c r="E23" s="20">
        <v>-3.8043478260869512E-2</v>
      </c>
    </row>
    <row r="24" spans="1:5" x14ac:dyDescent="0.25">
      <c r="A24" s="17" t="s">
        <v>32</v>
      </c>
      <c r="B24" s="18">
        <v>35548</v>
      </c>
      <c r="C24" s="19">
        <v>-2</v>
      </c>
      <c r="D24" s="19">
        <v>44.375</v>
      </c>
      <c r="E24" s="20">
        <v>2.8248587570620654E-3</v>
      </c>
    </row>
    <row r="25" spans="1:5" x14ac:dyDescent="0.25">
      <c r="A25" s="17" t="s">
        <v>32</v>
      </c>
      <c r="B25" s="18">
        <v>35549</v>
      </c>
      <c r="C25" s="19">
        <v>-1</v>
      </c>
      <c r="D25" s="19">
        <v>45.375</v>
      </c>
      <c r="E25" s="20">
        <v>2.2535211267605604E-2</v>
      </c>
    </row>
    <row r="26" spans="1:5" x14ac:dyDescent="0.25">
      <c r="A26" s="26" t="s">
        <v>32</v>
      </c>
      <c r="B26" s="27">
        <v>35550</v>
      </c>
      <c r="C26" s="21">
        <v>0</v>
      </c>
      <c r="D26" s="21">
        <v>45.125</v>
      </c>
      <c r="E26" s="28">
        <v>-5.5096418732781816E-3</v>
      </c>
    </row>
    <row r="27" spans="1:5" x14ac:dyDescent="0.25">
      <c r="A27" s="22" t="s">
        <v>32</v>
      </c>
      <c r="B27" s="23">
        <v>35551</v>
      </c>
      <c r="C27" s="24">
        <v>1</v>
      </c>
      <c r="D27" s="24">
        <v>45.125</v>
      </c>
      <c r="E27" s="25">
        <v>0</v>
      </c>
    </row>
    <row r="28" spans="1:5" x14ac:dyDescent="0.25">
      <c r="A28" s="13" t="s">
        <v>33</v>
      </c>
      <c r="B28" s="14">
        <v>35535</v>
      </c>
      <c r="C28" s="15">
        <v>-11</v>
      </c>
      <c r="D28" s="15">
        <v>40</v>
      </c>
      <c r="E28" s="16">
        <v>3.1347962382444194E-3</v>
      </c>
    </row>
    <row r="29" spans="1:5" x14ac:dyDescent="0.25">
      <c r="A29" s="17" t="s">
        <v>33</v>
      </c>
      <c r="B29" s="18">
        <v>35536</v>
      </c>
      <c r="C29" s="19">
        <v>-10</v>
      </c>
      <c r="D29" s="19">
        <v>39.875</v>
      </c>
      <c r="E29" s="20">
        <v>-3.1250000000000444E-3</v>
      </c>
    </row>
    <row r="30" spans="1:5" x14ac:dyDescent="0.25">
      <c r="A30" s="17" t="s">
        <v>33</v>
      </c>
      <c r="B30" s="18">
        <v>35537</v>
      </c>
      <c r="C30" s="19">
        <v>-9</v>
      </c>
      <c r="D30" s="19">
        <v>39.75</v>
      </c>
      <c r="E30" s="20">
        <v>-3.1347962382445305E-3</v>
      </c>
    </row>
    <row r="31" spans="1:5" x14ac:dyDescent="0.25">
      <c r="A31" s="17" t="s">
        <v>33</v>
      </c>
      <c r="B31" s="18">
        <v>35538</v>
      </c>
      <c r="C31" s="19">
        <v>-8</v>
      </c>
      <c r="D31" s="19">
        <v>40.125</v>
      </c>
      <c r="E31" s="20">
        <v>9.4339622641510523E-3</v>
      </c>
    </row>
    <row r="32" spans="1:5" x14ac:dyDescent="0.25">
      <c r="A32" s="17" t="s">
        <v>33</v>
      </c>
      <c r="B32" s="18">
        <v>35541</v>
      </c>
      <c r="C32" s="19">
        <v>-7</v>
      </c>
      <c r="D32" s="19">
        <v>40.375</v>
      </c>
      <c r="E32" s="20">
        <v>6.230529595015577E-3</v>
      </c>
    </row>
    <row r="33" spans="1:5" x14ac:dyDescent="0.25">
      <c r="A33" s="17" t="s">
        <v>33</v>
      </c>
      <c r="B33" s="18">
        <v>35542</v>
      </c>
      <c r="C33" s="19">
        <v>-6</v>
      </c>
      <c r="D33" s="19">
        <v>40.375</v>
      </c>
      <c r="E33" s="20">
        <v>0</v>
      </c>
    </row>
    <row r="34" spans="1:5" x14ac:dyDescent="0.25">
      <c r="A34" s="17" t="s">
        <v>33</v>
      </c>
      <c r="B34" s="18">
        <v>35543</v>
      </c>
      <c r="C34" s="19">
        <v>-5</v>
      </c>
      <c r="D34" s="19">
        <v>41.25</v>
      </c>
      <c r="E34" s="20">
        <v>2.1671826625387025E-2</v>
      </c>
    </row>
    <row r="35" spans="1:5" x14ac:dyDescent="0.25">
      <c r="A35" s="17" t="s">
        <v>33</v>
      </c>
      <c r="B35" s="18">
        <v>35544</v>
      </c>
      <c r="C35" s="19">
        <v>-4</v>
      </c>
      <c r="D35" s="19">
        <v>41.875</v>
      </c>
      <c r="E35" s="20">
        <v>1.5151515151515138E-2</v>
      </c>
    </row>
    <row r="36" spans="1:5" x14ac:dyDescent="0.25">
      <c r="A36" s="17" t="s">
        <v>33</v>
      </c>
      <c r="B36" s="18">
        <v>35545</v>
      </c>
      <c r="C36" s="19">
        <v>-3</v>
      </c>
      <c r="D36" s="19">
        <v>41.25</v>
      </c>
      <c r="E36" s="20">
        <v>-1.4925373134328401E-2</v>
      </c>
    </row>
    <row r="37" spans="1:5" x14ac:dyDescent="0.25">
      <c r="A37" s="17" t="s">
        <v>33</v>
      </c>
      <c r="B37" s="18">
        <v>35548</v>
      </c>
      <c r="C37" s="19">
        <v>-2</v>
      </c>
      <c r="D37" s="19">
        <v>41.75</v>
      </c>
      <c r="E37" s="20">
        <v>1.2121212121212199E-2</v>
      </c>
    </row>
    <row r="38" spans="1:5" x14ac:dyDescent="0.25">
      <c r="A38" s="17" t="s">
        <v>33</v>
      </c>
      <c r="B38" s="18">
        <v>35549</v>
      </c>
      <c r="C38" s="19">
        <v>-1</v>
      </c>
      <c r="D38" s="19">
        <v>42.25</v>
      </c>
      <c r="E38" s="20">
        <v>1.1976047904191711E-2</v>
      </c>
    </row>
    <row r="39" spans="1:5" x14ac:dyDescent="0.25">
      <c r="A39" s="26" t="s">
        <v>33</v>
      </c>
      <c r="B39" s="27">
        <v>35550</v>
      </c>
      <c r="C39" s="21">
        <v>0</v>
      </c>
      <c r="D39" s="21">
        <v>43</v>
      </c>
      <c r="E39" s="28">
        <v>1.7751479289940919E-2</v>
      </c>
    </row>
    <row r="40" spans="1:5" x14ac:dyDescent="0.25">
      <c r="A40" s="22" t="s">
        <v>33</v>
      </c>
      <c r="B40" s="23">
        <v>35551</v>
      </c>
      <c r="C40" s="24">
        <v>1</v>
      </c>
      <c r="D40" s="24">
        <v>43.25</v>
      </c>
      <c r="E40" s="25">
        <v>5.8139534883721034E-3</v>
      </c>
    </row>
    <row r="41" spans="1:5" x14ac:dyDescent="0.25">
      <c r="A41" s="13" t="s">
        <v>34</v>
      </c>
      <c r="B41" s="14">
        <v>35535</v>
      </c>
      <c r="C41" s="15">
        <v>-11</v>
      </c>
      <c r="D41" s="15">
        <v>65</v>
      </c>
      <c r="E41" s="16">
        <v>1.5625E-2</v>
      </c>
    </row>
    <row r="42" spans="1:5" x14ac:dyDescent="0.25">
      <c r="A42" s="17" t="s">
        <v>34</v>
      </c>
      <c r="B42" s="18">
        <v>35536</v>
      </c>
      <c r="C42" s="19">
        <v>-10</v>
      </c>
      <c r="D42" s="19">
        <v>65</v>
      </c>
      <c r="E42" s="20">
        <v>0</v>
      </c>
    </row>
    <row r="43" spans="1:5" x14ac:dyDescent="0.25">
      <c r="A43" s="17" t="s">
        <v>34</v>
      </c>
      <c r="B43" s="18">
        <v>35537</v>
      </c>
      <c r="C43" s="19">
        <v>-9</v>
      </c>
      <c r="D43" s="19">
        <v>71.375</v>
      </c>
      <c r="E43" s="20">
        <v>9.8076923076923173E-2</v>
      </c>
    </row>
    <row r="44" spans="1:5" x14ac:dyDescent="0.25">
      <c r="A44" s="17" t="s">
        <v>34</v>
      </c>
      <c r="B44" s="18">
        <v>35538</v>
      </c>
      <c r="C44" s="19">
        <v>-8</v>
      </c>
      <c r="D44" s="19">
        <v>72.875</v>
      </c>
      <c r="E44" s="20">
        <v>2.1015761821365997E-2</v>
      </c>
    </row>
    <row r="45" spans="1:5" x14ac:dyDescent="0.25">
      <c r="A45" s="17" t="s">
        <v>34</v>
      </c>
      <c r="B45" s="18">
        <v>35541</v>
      </c>
      <c r="C45" s="19">
        <v>-7</v>
      </c>
      <c r="D45" s="19">
        <v>72</v>
      </c>
      <c r="E45" s="20">
        <v>-1.2006861063464824E-2</v>
      </c>
    </row>
    <row r="46" spans="1:5" x14ac:dyDescent="0.25">
      <c r="A46" s="17" t="s">
        <v>34</v>
      </c>
      <c r="B46" s="18">
        <v>35542</v>
      </c>
      <c r="C46" s="19">
        <v>-6</v>
      </c>
      <c r="D46" s="19">
        <v>71.875</v>
      </c>
      <c r="E46" s="20">
        <v>-1.7361111111111605E-3</v>
      </c>
    </row>
    <row r="47" spans="1:5" x14ac:dyDescent="0.25">
      <c r="A47" s="17" t="s">
        <v>34</v>
      </c>
      <c r="B47" s="18">
        <v>35543</v>
      </c>
      <c r="C47" s="19">
        <v>-5</v>
      </c>
      <c r="D47" s="19">
        <v>74.375</v>
      </c>
      <c r="E47" s="20">
        <v>3.4782608695652195E-2</v>
      </c>
    </row>
    <row r="48" spans="1:5" x14ac:dyDescent="0.25">
      <c r="A48" s="17" t="s">
        <v>34</v>
      </c>
      <c r="B48" s="18">
        <v>35544</v>
      </c>
      <c r="C48" s="19">
        <v>-4</v>
      </c>
      <c r="D48" s="19">
        <v>74</v>
      </c>
      <c r="E48" s="20">
        <v>-5.0420168067226712E-3</v>
      </c>
    </row>
    <row r="49" spans="1:5" x14ac:dyDescent="0.25">
      <c r="A49" s="17" t="s">
        <v>34</v>
      </c>
      <c r="B49" s="18">
        <v>35545</v>
      </c>
      <c r="C49" s="19">
        <v>-3</v>
      </c>
      <c r="D49" s="19">
        <v>73.75</v>
      </c>
      <c r="E49" s="20">
        <v>-3.3783783783783994E-3</v>
      </c>
    </row>
    <row r="50" spans="1:5" x14ac:dyDescent="0.25">
      <c r="A50" s="17" t="s">
        <v>34</v>
      </c>
      <c r="B50" s="18">
        <v>35548</v>
      </c>
      <c r="C50" s="19">
        <v>-2</v>
      </c>
      <c r="D50" s="19">
        <v>75.375</v>
      </c>
      <c r="E50" s="20">
        <v>2.2033898305084731E-2</v>
      </c>
    </row>
    <row r="51" spans="1:5" x14ac:dyDescent="0.25">
      <c r="A51" s="17" t="s">
        <v>34</v>
      </c>
      <c r="B51" s="18">
        <v>35549</v>
      </c>
      <c r="C51" s="19">
        <v>-1</v>
      </c>
      <c r="D51" s="19">
        <v>76.75</v>
      </c>
      <c r="E51" s="20">
        <v>1.8242122719734688E-2</v>
      </c>
    </row>
    <row r="52" spans="1:5" x14ac:dyDescent="0.25">
      <c r="A52" s="26" t="s">
        <v>34</v>
      </c>
      <c r="B52" s="27">
        <v>35550</v>
      </c>
      <c r="C52" s="21">
        <v>0</v>
      </c>
      <c r="D52" s="21">
        <v>76.125</v>
      </c>
      <c r="E52" s="28">
        <v>-8.1433224755700362E-3</v>
      </c>
    </row>
    <row r="53" spans="1:5" x14ac:dyDescent="0.25">
      <c r="A53" s="22" t="s">
        <v>34</v>
      </c>
      <c r="B53" s="23">
        <v>35551</v>
      </c>
      <c r="C53" s="24">
        <v>1</v>
      </c>
      <c r="D53" s="24">
        <v>76</v>
      </c>
      <c r="E53" s="25">
        <v>-1.6420361247947435E-3</v>
      </c>
    </row>
  </sheetData>
  <sortState ref="A1:F53">
    <sortCondition ref="A1:A53"/>
    <sortCondition ref="C1:C53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" sqref="E2:E14"/>
    </sheetView>
  </sheetViews>
  <sheetFormatPr baseColWidth="10" defaultColWidth="11.42578125" defaultRowHeight="15" x14ac:dyDescent="0.25"/>
  <cols>
    <col min="1" max="1" width="12.85546875" bestFit="1" customWidth="1"/>
    <col min="2" max="2" width="10.140625" bestFit="1" customWidth="1"/>
    <col min="3" max="3" width="3.7109375" bestFit="1" customWidth="1"/>
    <col min="4" max="4" width="12.28515625" bestFit="1" customWidth="1"/>
    <col min="5" max="5" width="7.85546875" bestFit="1" customWidth="1"/>
  </cols>
  <sheetData>
    <row r="1" spans="1:5" x14ac:dyDescent="0.25">
      <c r="A1" s="10" t="s">
        <v>27</v>
      </c>
      <c r="B1" s="10" t="s">
        <v>28</v>
      </c>
      <c r="C1" s="10" t="s">
        <v>35</v>
      </c>
      <c r="D1" s="10" t="s">
        <v>29</v>
      </c>
      <c r="E1" s="10" t="s">
        <v>30</v>
      </c>
    </row>
    <row r="2" spans="1:5" x14ac:dyDescent="0.25">
      <c r="A2" t="s">
        <v>18</v>
      </c>
      <c r="B2" s="5">
        <v>35535</v>
      </c>
      <c r="C2">
        <v>-11</v>
      </c>
      <c r="D2">
        <v>109.80765100000001</v>
      </c>
      <c r="E2" s="11">
        <v>1.4776997684067039E-2</v>
      </c>
    </row>
    <row r="3" spans="1:5" x14ac:dyDescent="0.25">
      <c r="A3" t="s">
        <v>18</v>
      </c>
      <c r="B3" s="5">
        <v>35536</v>
      </c>
      <c r="C3">
        <v>-10</v>
      </c>
      <c r="D3">
        <v>111.08943600000001</v>
      </c>
      <c r="E3" s="11">
        <v>1.1673002639861485E-2</v>
      </c>
    </row>
    <row r="4" spans="1:5" x14ac:dyDescent="0.25">
      <c r="A4" t="s">
        <v>18</v>
      </c>
      <c r="B4" s="5">
        <v>35537</v>
      </c>
      <c r="C4">
        <v>-9</v>
      </c>
      <c r="D4">
        <v>110.833375</v>
      </c>
      <c r="E4" s="11">
        <v>-2.3049986499166231E-3</v>
      </c>
    </row>
    <row r="5" spans="1:5" x14ac:dyDescent="0.25">
      <c r="A5" t="s">
        <v>18</v>
      </c>
      <c r="B5" s="5">
        <v>35538</v>
      </c>
      <c r="C5">
        <v>-8</v>
      </c>
      <c r="D5">
        <v>111.49826400000001</v>
      </c>
      <c r="E5" s="11">
        <v>5.9989962409787712E-3</v>
      </c>
    </row>
    <row r="6" spans="1:5" x14ac:dyDescent="0.25">
      <c r="A6" t="s">
        <v>18</v>
      </c>
      <c r="B6" s="5">
        <v>35541</v>
      </c>
      <c r="C6">
        <v>-7</v>
      </c>
      <c r="D6">
        <v>110.629693</v>
      </c>
      <c r="E6" s="11">
        <v>-7.7899957258528163E-3</v>
      </c>
    </row>
    <row r="7" spans="1:5" x14ac:dyDescent="0.25">
      <c r="A7" t="s">
        <v>18</v>
      </c>
      <c r="B7" s="5">
        <v>35542</v>
      </c>
      <c r="C7">
        <v>-6</v>
      </c>
      <c r="D7">
        <v>112.701565</v>
      </c>
      <c r="E7" s="11">
        <v>1.872799195058783E-2</v>
      </c>
    </row>
    <row r="8" spans="1:5" x14ac:dyDescent="0.25">
      <c r="A8" t="s">
        <v>18</v>
      </c>
      <c r="B8" s="5">
        <v>35543</v>
      </c>
      <c r="C8">
        <v>-5</v>
      </c>
      <c r="D8">
        <v>112.560463</v>
      </c>
      <c r="E8" s="11">
        <v>-1.2519968112244539E-3</v>
      </c>
    </row>
    <row r="9" spans="1:5" x14ac:dyDescent="0.25">
      <c r="A9" t="s">
        <v>18</v>
      </c>
      <c r="B9" s="5">
        <v>35544</v>
      </c>
      <c r="C9">
        <v>-4</v>
      </c>
      <c r="D9">
        <v>112.202521</v>
      </c>
      <c r="E9" s="11">
        <v>-3.17999758050036E-3</v>
      </c>
    </row>
    <row r="10" spans="1:5" x14ac:dyDescent="0.25">
      <c r="A10" t="s">
        <v>18</v>
      </c>
      <c r="B10" s="5">
        <v>35545</v>
      </c>
      <c r="C10">
        <v>-3</v>
      </c>
      <c r="D10">
        <v>111.357187</v>
      </c>
      <c r="E10" s="11">
        <v>-7.5340018429711497E-3</v>
      </c>
    </row>
    <row r="11" spans="1:5" x14ac:dyDescent="0.25">
      <c r="A11" t="s">
        <v>18</v>
      </c>
      <c r="B11" s="5">
        <v>35548</v>
      </c>
      <c r="C11">
        <v>-2</v>
      </c>
      <c r="D11">
        <v>112.461516</v>
      </c>
      <c r="E11" s="11">
        <v>9.9169979931337249E-3</v>
      </c>
    </row>
    <row r="12" spans="1:5" x14ac:dyDescent="0.25">
      <c r="A12" t="s">
        <v>18</v>
      </c>
      <c r="B12" s="5">
        <v>35549</v>
      </c>
      <c r="C12">
        <v>-1</v>
      </c>
      <c r="D12">
        <v>115.530029</v>
      </c>
      <c r="E12" s="11">
        <v>2.7285004765541299E-2</v>
      </c>
    </row>
    <row r="13" spans="1:5" x14ac:dyDescent="0.25">
      <c r="A13" s="8" t="s">
        <v>18</v>
      </c>
      <c r="B13" s="9">
        <v>35550</v>
      </c>
      <c r="C13" s="8">
        <v>0</v>
      </c>
      <c r="D13" s="8">
        <v>116.59071</v>
      </c>
      <c r="E13" s="12">
        <v>9.1809983013160235E-3</v>
      </c>
    </row>
    <row r="14" spans="1:5" x14ac:dyDescent="0.25">
      <c r="A14" t="s">
        <v>18</v>
      </c>
      <c r="B14" s="5">
        <v>35551</v>
      </c>
      <c r="C14">
        <v>1</v>
      </c>
      <c r="D14">
        <v>116.181826</v>
      </c>
      <c r="E14" s="11">
        <v>-3.5070032595221345E-3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01_NPT_BMP</vt:lpstr>
      <vt:lpstr>02_FirmData</vt:lpstr>
      <vt:lpstr>03_MarketData</vt:lpstr>
      <vt:lpstr>'01_NPT_BMP'!Druckbereich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2013-04-18T13:32:37Z</dcterms:modified>
</cp:coreProperties>
</file>